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8195" windowHeight="12015" activeTab="0"/>
  </bookViews>
  <sheets>
    <sheet name="на 01.01.2019" sheetId="1" r:id="rId1"/>
  </sheets>
  <definedNames>
    <definedName name="_xlnm.Print_Titles" localSheetId="0">'на 01.01.2019'!$A:$A,'на 01.01.2019'!$1:$4</definedName>
  </definedNames>
  <calcPr fullCalcOnLoad="1"/>
</workbook>
</file>

<file path=xl/sharedStrings.xml><?xml version="1.0" encoding="utf-8"?>
<sst xmlns="http://schemas.openxmlformats.org/spreadsheetml/2006/main" count="152" uniqueCount="150">
  <si>
    <t>Организация</t>
  </si>
  <si>
    <t>Финансовая организация</t>
  </si>
  <si>
    <t>Заявка.Кредитный инспектор</t>
  </si>
  <si>
    <t>ФРМСП НСО</t>
  </si>
  <si>
    <t>Батура Олеся Валерьевна</t>
  </si>
  <si>
    <t>Промсвязьбанк</t>
  </si>
  <si>
    <t>Головко Константин Викторович</t>
  </si>
  <si>
    <t>Банк ЗЕНИТ</t>
  </si>
  <si>
    <t>Шинкарева Яна Михайловна</t>
  </si>
  <si>
    <t>Подакова Ольга Александровна</t>
  </si>
  <si>
    <t>Мальцев Николай Анатольевич</t>
  </si>
  <si>
    <t>Акцепт</t>
  </si>
  <si>
    <t>Россельхозбанк</t>
  </si>
  <si>
    <t>Сбербанк</t>
  </si>
  <si>
    <t>Новикова Елена Сергеевна</t>
  </si>
  <si>
    <t>Слежакова Татьяна Николаевна</t>
  </si>
  <si>
    <t>Дзюба Екатерина Игоревна</t>
  </si>
  <si>
    <t>Левобережный</t>
  </si>
  <si>
    <t>Замараева Людмила Анатольевна</t>
  </si>
  <si>
    <t>Казакова (Данченко) Татьяна Владимировна</t>
  </si>
  <si>
    <t>Пятина Екатерина Станиславовна</t>
  </si>
  <si>
    <t>Клишина Олеся Анатольевна</t>
  </si>
  <si>
    <t>Сумма столбцов 09, 10</t>
  </si>
  <si>
    <t>Места по столбцу 11</t>
  </si>
  <si>
    <t>АК БАРС</t>
  </si>
  <si>
    <t xml:space="preserve">Интеза </t>
  </si>
  <si>
    <t>Российский Капитал</t>
  </si>
  <si>
    <t>СМП Банк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</si>
  <si>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</si>
  <si>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</si>
  <si>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</si>
  <si>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</si>
  <si>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</si>
  <si>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</si>
  <si>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</si>
  <si>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</si>
  <si>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Фомина Юлия Сергеевна</t>
  </si>
  <si>
    <t>Банк Открытие</t>
  </si>
  <si>
    <t>Кульбатов Евгений Денисович</t>
  </si>
  <si>
    <t>Авксентьева Елена Валерьевна</t>
  </si>
  <si>
    <t>Меньшикова Евгения Владимировна</t>
  </si>
  <si>
    <t>Цацура Ксения Вячеславовна</t>
  </si>
  <si>
    <t>Калинин Дмитрий Валерьевич</t>
  </si>
  <si>
    <t>Лаврова Елена Сергеевна</t>
  </si>
  <si>
    <t>Шлей Юлия Сергеевна</t>
  </si>
  <si>
    <t>Шипилова Ольга Викторовна</t>
  </si>
  <si>
    <t>Зырянов Илья Федорович</t>
  </si>
  <si>
    <t>Сапожникова Вероника Михайловна</t>
  </si>
  <si>
    <t>Поддымникова Наталья Александровна</t>
  </si>
  <si>
    <t>Сумин Константин Викторович</t>
  </si>
  <si>
    <t>Супрунова Елена Викторовна</t>
  </si>
  <si>
    <t>Войтенко Людмила Александровна</t>
  </si>
  <si>
    <t>Ивануха Ольга Сергеевна</t>
  </si>
  <si>
    <t>Мотченко Валентина Николаевна</t>
  </si>
  <si>
    <t>Нестеренко Ольга Анатольевна</t>
  </si>
  <si>
    <t>Никулин Сергей Владимирович</t>
  </si>
  <si>
    <t>Синюшкин Константин Викторович</t>
  </si>
  <si>
    <t>Кискина Ксения Викторовна</t>
  </si>
  <si>
    <t>Мамай Елизавета Ивановна</t>
  </si>
  <si>
    <t>Терехов Александр Владимирович</t>
  </si>
  <si>
    <t>Савинцева Татьяна Геннадьевна</t>
  </si>
  <si>
    <t xml:space="preserve">            Блащук Анна Леонидовна</t>
  </si>
  <si>
    <t xml:space="preserve">            Терёхина Елена Владимировна</t>
  </si>
  <si>
    <t>Левченко Евгения Юрьевна</t>
  </si>
  <si>
    <t>Каранова Сания Оразаевна</t>
  </si>
  <si>
    <t>Хара Валерия Георгиевна</t>
  </si>
  <si>
    <t>Чуйко Татьяна Викторовна</t>
  </si>
  <si>
    <t>МСП Банк</t>
  </si>
  <si>
    <t>Киселева Светлана Александровна</t>
  </si>
  <si>
    <t>Кравец Олеся Александровна</t>
  </si>
  <si>
    <t>Михайлюк Ирина Вячеславовна</t>
  </si>
  <si>
    <t>Генералова Оксана Юрьевна</t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</si>
  <si>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2i, тыс. руб.</t>
    </r>
  </si>
  <si>
    <t>Банк ВТБ</t>
  </si>
  <si>
    <t xml:space="preserve">            Свистюк Ольга Сергеевна</t>
  </si>
  <si>
    <t xml:space="preserve">            Анциферов Сергей Геннадьевич</t>
  </si>
  <si>
    <t>Емельянова Алена Юрьевна</t>
  </si>
  <si>
    <t>Коняхина Яна Александровна</t>
  </si>
  <si>
    <t>Шмаков Денис Валерьевич</t>
  </si>
  <si>
    <t>Егорова Светлана Алексеевна</t>
  </si>
  <si>
    <t>МТС-Банк</t>
  </si>
  <si>
    <t>Фидлер Вера Витальевна</t>
  </si>
  <si>
    <t>Муравьев Андрей Константинович</t>
  </si>
  <si>
    <t xml:space="preserve">            Головко Алена Владимировна</t>
  </si>
  <si>
    <t xml:space="preserve">            Боженова Олеся Васильевна</t>
  </si>
  <si>
    <t>Шимпф Екатерина Владимировна</t>
  </si>
  <si>
    <t xml:space="preserve">            Бортникова Тататьяна Валерьевна</t>
  </si>
  <si>
    <t>Горлова Татьяна Геннадьевна</t>
  </si>
  <si>
    <t>Плахина Ирина Евгеньевна</t>
  </si>
  <si>
    <t>Хвостенко Павел Викторович</t>
  </si>
  <si>
    <t>Сташкова Юлия Вячелавовна</t>
  </si>
  <si>
    <t>Батыров Кензат Даутпетович</t>
  </si>
  <si>
    <t>Бжалова Лариса Геннадьевна</t>
  </si>
  <si>
    <t>Джафарова Олеся Сергеевна</t>
  </si>
  <si>
    <t>Зубец Юлия Александровна</t>
  </si>
  <si>
    <t>УРАЛСИБ</t>
  </si>
  <si>
    <t xml:space="preserve">           Киселева Светлана Александровна</t>
  </si>
  <si>
    <t xml:space="preserve">           Жидяева Елена Алексеевна</t>
  </si>
  <si>
    <t xml:space="preserve">           Славиогло Ирина Николаевна</t>
  </si>
  <si>
    <t xml:space="preserve">           Дремов Евгений Евгеньевич</t>
  </si>
  <si>
    <t xml:space="preserve">           Леонова Наталья Геннадьевна</t>
  </si>
  <si>
    <t xml:space="preserve">           Бокова Наталья Петровна</t>
  </si>
  <si>
    <t>Новлянцева Марина Викторовна</t>
  </si>
  <si>
    <t>Эрлер Дина Валерьевна</t>
  </si>
  <si>
    <t>Колесников Артем Валерьевич</t>
  </si>
  <si>
    <t>Наумов Максим Андреевич</t>
  </si>
  <si>
    <t xml:space="preserve">            Генералова Оксана Юрьевна</t>
  </si>
  <si>
    <t>Щербакова Елена Ивановна</t>
  </si>
  <si>
    <t>Попова Дарья Олеговна</t>
  </si>
  <si>
    <t>Сайц Евгений Петрович</t>
  </si>
  <si>
    <t xml:space="preserve">           Куян Ольга Сергеевна</t>
  </si>
  <si>
    <t>Битюцкий Игорь Николаевич</t>
  </si>
  <si>
    <t xml:space="preserve">            Бегаев Александр Сергеевич</t>
  </si>
  <si>
    <t>Запсибкомбанк</t>
  </si>
  <si>
    <t>Бурбилова Татьяна Александровна</t>
  </si>
  <si>
    <t>Дворникова Светлана Геннадьевна</t>
  </si>
  <si>
    <t>Транскапиталбанк</t>
  </si>
  <si>
    <t xml:space="preserve">           Ванченко Елена Витальевна</t>
  </si>
  <si>
    <t>ФорБанк</t>
  </si>
  <si>
    <t xml:space="preserve">           Трофимова Ольга Васильевна</t>
  </si>
  <si>
    <t>Болдырева Ирина Владимировна</t>
  </si>
  <si>
    <t>Зубкова Олеся Сергеевна</t>
  </si>
  <si>
    <t>Князева Ольга Валентиновна</t>
  </si>
  <si>
    <t>Шабалдина Ольга Ивановна</t>
  </si>
  <si>
    <t>Воронкова Ольга Александровна</t>
  </si>
  <si>
    <t>Андреева Анастасия Александровна</t>
  </si>
  <si>
    <t>Горшенина Александра Валерьевна</t>
  </si>
  <si>
    <t>АК БАРС БАНК</t>
  </si>
  <si>
    <t xml:space="preserve">            Богданова Екатерина Александровна</t>
  </si>
  <si>
    <t>Колупаева Ксения</t>
  </si>
  <si>
    <t>Кудрина Юдия Павловна</t>
  </si>
  <si>
    <t>ЛОКО-БАНК</t>
  </si>
  <si>
    <t xml:space="preserve">          Свойкина Екатерина Викторовна</t>
  </si>
  <si>
    <t>НООСФЕРА</t>
  </si>
  <si>
    <t xml:space="preserve">           Коваленко Евгения</t>
  </si>
  <si>
    <t xml:space="preserve">            Титова Екатерина Николаевна</t>
  </si>
  <si>
    <t>Смирнов Павел Игоревич</t>
  </si>
  <si>
    <t>Писарева Екатерина Александровна</t>
  </si>
  <si>
    <t>Фартушняк Ксения Александровна</t>
  </si>
  <si>
    <t>Душкина Татьяна Евгеньевна</t>
  </si>
  <si>
    <t>Курмазова Анна Владимировна</t>
  </si>
  <si>
    <t>Лысенко Екатерина Сергеевна</t>
  </si>
  <si>
    <t>Спичакова Марина Сергеевна</t>
  </si>
  <si>
    <t>Федосова Ирина Алексеевна</t>
  </si>
  <si>
    <t>МФО</t>
  </si>
  <si>
    <t xml:space="preserve">           Паршиков Петр Сергеевич</t>
  </si>
  <si>
    <t>ФРП НСО</t>
  </si>
  <si>
    <t xml:space="preserve">           Ильиных Елена Борисовна</t>
  </si>
  <si>
    <t>Лекшерова Галина Александровна</t>
  </si>
  <si>
    <t>Налимов Владимир Юрьевич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</si>
</sst>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NumberFormat="1" applyFont="1" applyFill="1" applyBorder="1" applyAlignment="1">
      <alignment horizontal="center"/>
    </xf>
    <xf numFmtId="2" fontId="4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0" fontId="41" fillId="33" borderId="10" xfId="0" applyFont="1" applyFill="1" applyBorder="1" applyAlignment="1">
      <alignment horizontal="left" vertical="top" wrapText="1" indent="4"/>
    </xf>
    <xf numFmtId="1" fontId="41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 horizontal="right" vertical="top"/>
    </xf>
    <xf numFmtId="1" fontId="42" fillId="33" borderId="10" xfId="0" applyNumberFormat="1" applyFont="1" applyFill="1" applyBorder="1" applyAlignment="1">
      <alignment horizontal="right" vertical="top"/>
    </xf>
    <xf numFmtId="3" fontId="42" fillId="33" borderId="10" xfId="0" applyNumberFormat="1" applyFont="1" applyFill="1" applyBorder="1" applyAlignment="1">
      <alignment horizontal="right" vertical="top"/>
    </xf>
    <xf numFmtId="3" fontId="41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left" vertical="top" wrapText="1" indent="4"/>
    </xf>
    <xf numFmtId="1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right" vertical="top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left" vertical="top" wrapText="1"/>
    </xf>
    <xf numFmtId="1" fontId="42" fillId="0" borderId="10" xfId="0" applyNumberFormat="1" applyFont="1" applyFill="1" applyBorder="1" applyAlignment="1">
      <alignment horizontal="right" vertical="top"/>
    </xf>
    <xf numFmtId="3" fontId="42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right" vertical="top"/>
    </xf>
    <xf numFmtId="3" fontId="43" fillId="0" borderId="10" xfId="0" applyNumberFormat="1" applyFont="1" applyFill="1" applyBorder="1" applyAlignment="1">
      <alignment horizontal="right" vertical="top"/>
    </xf>
    <xf numFmtId="1" fontId="6" fillId="0" borderId="10" xfId="0" applyNumberFormat="1" applyFont="1" applyFill="1" applyBorder="1" applyAlignment="1">
      <alignment horizontal="right" vertical="top"/>
    </xf>
    <xf numFmtId="0" fontId="43" fillId="33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right" vertical="top"/>
    </xf>
    <xf numFmtId="3" fontId="42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41" fillId="33" borderId="0" xfId="0" applyNumberFormat="1" applyFont="1" applyFill="1" applyAlignment="1">
      <alignment/>
    </xf>
    <xf numFmtId="3" fontId="41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horizontal="right" vertical="top"/>
    </xf>
    <xf numFmtId="165" fontId="4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Fill="1" applyBorder="1" applyAlignment="1">
      <alignment horizontal="right" vertical="top"/>
    </xf>
    <xf numFmtId="165" fontId="6" fillId="0" borderId="10" xfId="0" applyNumberFormat="1" applyFont="1" applyFill="1" applyBorder="1" applyAlignment="1">
      <alignment horizontal="right" vertical="top"/>
    </xf>
    <xf numFmtId="1" fontId="43" fillId="33" borderId="10" xfId="0" applyNumberFormat="1" applyFont="1" applyFill="1" applyBorder="1" applyAlignment="1">
      <alignment horizontal="right" vertical="top"/>
    </xf>
    <xf numFmtId="166" fontId="2" fillId="33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right" vertical="top"/>
    </xf>
    <xf numFmtId="0" fontId="43" fillId="33" borderId="10" xfId="0" applyNumberFormat="1" applyFont="1" applyFill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selection activeCell="N88" sqref="N88"/>
    </sheetView>
  </sheetViews>
  <sheetFormatPr defaultColWidth="9.140625" defaultRowHeight="15"/>
  <cols>
    <col min="1" max="1" width="36.7109375" style="3" customWidth="1"/>
    <col min="2" max="2" width="5.28125" style="3" customWidth="1"/>
    <col min="3" max="3" width="18.421875" style="43" customWidth="1"/>
    <col min="4" max="4" width="14.28125" style="43" customWidth="1"/>
    <col min="5" max="5" width="6.00390625" style="3" customWidth="1"/>
    <col min="6" max="6" width="11.7109375" style="3" customWidth="1"/>
    <col min="7" max="7" width="5.28125" style="3" customWidth="1"/>
    <col min="8" max="8" width="14.140625" style="43" customWidth="1"/>
    <col min="9" max="9" width="13.421875" style="3" customWidth="1"/>
    <col min="10" max="10" width="17.7109375" style="3" customWidth="1"/>
    <col min="11" max="11" width="14.00390625" style="3" customWidth="1"/>
    <col min="12" max="12" width="6.140625" style="3" customWidth="1"/>
    <col min="13" max="16384" width="9.140625" style="3" customWidth="1"/>
  </cols>
  <sheetData>
    <row r="1" spans="1:12" ht="35.25" customHeight="1">
      <c r="A1" s="7" t="s">
        <v>0</v>
      </c>
      <c r="B1" s="67" t="s">
        <v>28</v>
      </c>
      <c r="C1" s="68" t="s">
        <v>29</v>
      </c>
      <c r="D1" s="68" t="s">
        <v>30</v>
      </c>
      <c r="E1" s="69" t="s">
        <v>31</v>
      </c>
      <c r="F1" s="69" t="s">
        <v>32</v>
      </c>
      <c r="G1" s="71" t="s">
        <v>33</v>
      </c>
      <c r="H1" s="72" t="s">
        <v>72</v>
      </c>
      <c r="I1" s="70" t="s">
        <v>34</v>
      </c>
      <c r="J1" s="70" t="s">
        <v>35</v>
      </c>
      <c r="K1" s="70" t="s">
        <v>22</v>
      </c>
      <c r="L1" s="70" t="s">
        <v>23</v>
      </c>
    </row>
    <row r="2" spans="1:12" ht="34.5" customHeight="1">
      <c r="A2" s="7" t="s">
        <v>1</v>
      </c>
      <c r="B2" s="67"/>
      <c r="C2" s="68"/>
      <c r="D2" s="68"/>
      <c r="E2" s="69"/>
      <c r="F2" s="69"/>
      <c r="G2" s="71"/>
      <c r="H2" s="72"/>
      <c r="I2" s="70"/>
      <c r="J2" s="70"/>
      <c r="K2" s="70"/>
      <c r="L2" s="70"/>
    </row>
    <row r="3" spans="1:12" ht="51.75" customHeight="1">
      <c r="A3" s="7" t="s">
        <v>2</v>
      </c>
      <c r="B3" s="67"/>
      <c r="C3" s="68"/>
      <c r="D3" s="68"/>
      <c r="E3" s="69"/>
      <c r="F3" s="69"/>
      <c r="G3" s="71"/>
      <c r="H3" s="72"/>
      <c r="I3" s="70"/>
      <c r="J3" s="70"/>
      <c r="K3" s="70"/>
      <c r="L3" s="70"/>
    </row>
    <row r="4" spans="1:12" ht="18" customHeight="1">
      <c r="A4" s="8">
        <v>1</v>
      </c>
      <c r="B4" s="8">
        <v>2</v>
      </c>
      <c r="C4" s="42">
        <v>3</v>
      </c>
      <c r="D4" s="42">
        <v>4</v>
      </c>
      <c r="E4" s="8">
        <v>5</v>
      </c>
      <c r="F4" s="8">
        <v>6</v>
      </c>
      <c r="G4" s="30">
        <v>7</v>
      </c>
      <c r="H4" s="47">
        <v>8</v>
      </c>
      <c r="I4" s="1">
        <v>9</v>
      </c>
      <c r="J4" s="1">
        <v>10</v>
      </c>
      <c r="K4" s="1">
        <v>11</v>
      </c>
      <c r="L4" s="2"/>
    </row>
    <row r="5" spans="1:12" ht="17.25" customHeight="1">
      <c r="A5" s="7" t="s">
        <v>3</v>
      </c>
      <c r="B5" s="9"/>
      <c r="C5" s="55"/>
      <c r="D5" s="55"/>
      <c r="E5" s="31"/>
      <c r="F5" s="56"/>
      <c r="G5" s="59"/>
      <c r="H5" s="17"/>
      <c r="I5" s="4"/>
      <c r="J5" s="4"/>
      <c r="K5" s="4"/>
      <c r="L5" s="5"/>
    </row>
    <row r="6" spans="1:12" ht="11.25">
      <c r="A6" s="26" t="s">
        <v>73</v>
      </c>
      <c r="B6" s="10">
        <f>SUM(B7:B22)</f>
        <v>34</v>
      </c>
      <c r="C6" s="66">
        <f>SUM(C7:C22)</f>
        <v>288014.25</v>
      </c>
      <c r="D6" s="66">
        <f>SUM(D7:D22)</f>
        <v>656078.2</v>
      </c>
      <c r="E6" s="57"/>
      <c r="F6" s="48"/>
      <c r="G6" s="59"/>
      <c r="H6" s="17"/>
      <c r="I6" s="4"/>
      <c r="J6" s="6"/>
      <c r="K6" s="4"/>
      <c r="L6" s="5"/>
    </row>
    <row r="7" spans="1:12" ht="11.25">
      <c r="A7" s="60" t="s">
        <v>112</v>
      </c>
      <c r="B7" s="9">
        <v>1</v>
      </c>
      <c r="C7" s="61">
        <v>2196</v>
      </c>
      <c r="D7" s="61">
        <v>4392</v>
      </c>
      <c r="E7" s="57"/>
      <c r="F7" s="48"/>
      <c r="G7" s="58">
        <f>B7-E7</f>
        <v>1</v>
      </c>
      <c r="H7" s="17">
        <f>C7-F7</f>
        <v>2196</v>
      </c>
      <c r="I7" s="6">
        <f>1+9*(G7-$G$71)/($G$112-$G$71)</f>
        <v>3.4</v>
      </c>
      <c r="J7" s="6">
        <f>1+9*(H7-$H$71)/($H$70-$H$71)</f>
        <v>4.9263524811095785</v>
      </c>
      <c r="K7" s="6">
        <f>I7+J7</f>
        <v>8.326352481109579</v>
      </c>
      <c r="L7" s="62"/>
    </row>
    <row r="8" spans="1:12" ht="11.25">
      <c r="A8" s="60" t="s">
        <v>128</v>
      </c>
      <c r="B8" s="9">
        <v>1</v>
      </c>
      <c r="C8" s="61">
        <v>2429</v>
      </c>
      <c r="D8" s="61">
        <v>4100</v>
      </c>
      <c r="E8" s="57"/>
      <c r="F8" s="48"/>
      <c r="G8" s="58">
        <f aca="true" t="shared" si="0" ref="G8:G22">B8-E8</f>
        <v>1</v>
      </c>
      <c r="H8" s="17">
        <f aca="true" t="shared" si="1" ref="H8:H22">C8-F8</f>
        <v>2429</v>
      </c>
      <c r="I8" s="6">
        <f aca="true" t="shared" si="2" ref="I8:I71">1+9*(G8-$G$71)/($G$112-$G$71)</f>
        <v>3.4</v>
      </c>
      <c r="J8" s="6">
        <f aca="true" t="shared" si="3" ref="J8:J71">1+9*(H8-$H$71)/($H$70-$H$71)</f>
        <v>4.9359324604603145</v>
      </c>
      <c r="K8" s="6">
        <f aca="true" t="shared" si="4" ref="K8:K71">I8+J8</f>
        <v>8.335932460460315</v>
      </c>
      <c r="L8" s="62"/>
    </row>
    <row r="9" spans="1:12" ht="11.25">
      <c r="A9" s="60" t="s">
        <v>84</v>
      </c>
      <c r="B9" s="9">
        <v>2</v>
      </c>
      <c r="C9" s="61">
        <v>19000</v>
      </c>
      <c r="D9" s="61">
        <v>35000</v>
      </c>
      <c r="E9" s="57"/>
      <c r="F9" s="48"/>
      <c r="G9" s="58">
        <f t="shared" si="0"/>
        <v>2</v>
      </c>
      <c r="H9" s="17">
        <f t="shared" si="1"/>
        <v>19000</v>
      </c>
      <c r="I9" s="6">
        <f t="shared" si="2"/>
        <v>4</v>
      </c>
      <c r="J9" s="6">
        <f t="shared" si="3"/>
        <v>5.6172622365163045</v>
      </c>
      <c r="K9" s="6">
        <f t="shared" si="4"/>
        <v>9.617262236516304</v>
      </c>
      <c r="L9" s="62"/>
    </row>
    <row r="10" spans="1:12" ht="11.25">
      <c r="A10" s="12" t="s">
        <v>6</v>
      </c>
      <c r="B10" s="13">
        <v>2</v>
      </c>
      <c r="C10" s="14">
        <v>7700</v>
      </c>
      <c r="D10" s="14">
        <v>21500</v>
      </c>
      <c r="E10" s="21"/>
      <c r="F10" s="49"/>
      <c r="G10" s="58">
        <f t="shared" si="0"/>
        <v>2</v>
      </c>
      <c r="H10" s="17">
        <f t="shared" si="1"/>
        <v>7700</v>
      </c>
      <c r="I10" s="6">
        <f t="shared" si="2"/>
        <v>4</v>
      </c>
      <c r="J10" s="6">
        <f t="shared" si="3"/>
        <v>5.152653795901212</v>
      </c>
      <c r="K10" s="6">
        <f t="shared" si="4"/>
        <v>9.152653795901212</v>
      </c>
      <c r="L10" s="62"/>
    </row>
    <row r="11" spans="1:12" ht="11.25">
      <c r="A11" s="18" t="s">
        <v>57</v>
      </c>
      <c r="B11" s="13">
        <v>2</v>
      </c>
      <c r="C11" s="14">
        <v>16013</v>
      </c>
      <c r="D11" s="14">
        <v>47600</v>
      </c>
      <c r="E11" s="21"/>
      <c r="F11" s="49"/>
      <c r="G11" s="58">
        <f t="shared" si="0"/>
        <v>2</v>
      </c>
      <c r="H11" s="17">
        <f t="shared" si="1"/>
        <v>16013</v>
      </c>
      <c r="I11" s="6">
        <f t="shared" si="2"/>
        <v>4</v>
      </c>
      <c r="J11" s="6">
        <f t="shared" si="3"/>
        <v>5.494449368187341</v>
      </c>
      <c r="K11" s="6">
        <f t="shared" si="4"/>
        <v>9.494449368187341</v>
      </c>
      <c r="L11" s="62"/>
    </row>
    <row r="12" spans="1:12" ht="11.25">
      <c r="A12" s="18" t="s">
        <v>129</v>
      </c>
      <c r="B12" s="13">
        <v>1</v>
      </c>
      <c r="C12" s="14">
        <v>5734.4</v>
      </c>
      <c r="D12" s="14">
        <v>11473.7</v>
      </c>
      <c r="E12" s="21"/>
      <c r="F12" s="49"/>
      <c r="G12" s="58">
        <f t="shared" si="0"/>
        <v>1</v>
      </c>
      <c r="H12" s="17">
        <f t="shared" si="1"/>
        <v>5734.4</v>
      </c>
      <c r="I12" s="6">
        <f t="shared" si="2"/>
        <v>3.4</v>
      </c>
      <c r="J12" s="6">
        <f t="shared" si="3"/>
        <v>5.071836596708909</v>
      </c>
      <c r="K12" s="6">
        <f t="shared" si="4"/>
        <v>8.47183659670891</v>
      </c>
      <c r="L12" s="62"/>
    </row>
    <row r="13" spans="1:12" ht="11.25">
      <c r="A13" s="18" t="s">
        <v>10</v>
      </c>
      <c r="B13" s="13">
        <v>0</v>
      </c>
      <c r="C13" s="14"/>
      <c r="D13" s="14">
        <v>800</v>
      </c>
      <c r="E13" s="21"/>
      <c r="F13" s="49"/>
      <c r="G13" s="58">
        <f t="shared" si="0"/>
        <v>0</v>
      </c>
      <c r="H13" s="17">
        <f t="shared" si="1"/>
        <v>0</v>
      </c>
      <c r="I13" s="6">
        <f t="shared" si="2"/>
        <v>2.8</v>
      </c>
      <c r="J13" s="6">
        <f t="shared" si="3"/>
        <v>4.836062203623672</v>
      </c>
      <c r="K13" s="6">
        <f t="shared" si="4"/>
        <v>7.636062203623672</v>
      </c>
      <c r="L13" s="62"/>
    </row>
    <row r="14" spans="1:12" ht="11.25">
      <c r="A14" s="18" t="s">
        <v>58</v>
      </c>
      <c r="B14" s="13">
        <v>3</v>
      </c>
      <c r="C14" s="14">
        <v>30800</v>
      </c>
      <c r="D14" s="14">
        <v>76520.7</v>
      </c>
      <c r="E14" s="21"/>
      <c r="F14" s="49"/>
      <c r="G14" s="58">
        <f t="shared" si="0"/>
        <v>3</v>
      </c>
      <c r="H14" s="17">
        <f t="shared" si="1"/>
        <v>30800</v>
      </c>
      <c r="I14" s="6">
        <f t="shared" si="2"/>
        <v>4.6</v>
      </c>
      <c r="J14" s="6">
        <f t="shared" si="3"/>
        <v>6.102428572733834</v>
      </c>
      <c r="K14" s="6">
        <f t="shared" si="4"/>
        <v>10.702428572733833</v>
      </c>
      <c r="L14" s="62"/>
    </row>
    <row r="15" spans="1:12" ht="11.25">
      <c r="A15" s="18" t="s">
        <v>40</v>
      </c>
      <c r="B15" s="13">
        <v>5</v>
      </c>
      <c r="C15" s="14">
        <v>35932.85</v>
      </c>
      <c r="D15" s="14">
        <v>79587</v>
      </c>
      <c r="E15" s="21"/>
      <c r="F15" s="49"/>
      <c r="G15" s="58">
        <f t="shared" si="0"/>
        <v>5</v>
      </c>
      <c r="H15" s="17">
        <f t="shared" si="1"/>
        <v>35932.85</v>
      </c>
      <c r="I15" s="6">
        <f t="shared" si="2"/>
        <v>5.8</v>
      </c>
      <c r="J15" s="6">
        <f t="shared" si="3"/>
        <v>6.31346976161978</v>
      </c>
      <c r="K15" s="6">
        <f t="shared" si="4"/>
        <v>12.113469761619779</v>
      </c>
      <c r="L15" s="62"/>
    </row>
    <row r="16" spans="1:12" ht="11.25">
      <c r="A16" s="18" t="s">
        <v>59</v>
      </c>
      <c r="B16" s="13">
        <v>8</v>
      </c>
      <c r="C16" s="14">
        <v>62650</v>
      </c>
      <c r="D16" s="14">
        <v>156600</v>
      </c>
      <c r="E16" s="21">
        <v>2</v>
      </c>
      <c r="F16" s="49">
        <v>13010.59</v>
      </c>
      <c r="G16" s="58">
        <f>B16-E16</f>
        <v>6</v>
      </c>
      <c r="H16" s="17">
        <f t="shared" si="1"/>
        <v>49639.41</v>
      </c>
      <c r="I16" s="6">
        <f t="shared" si="2"/>
        <v>6.4</v>
      </c>
      <c r="J16" s="6">
        <f t="shared" si="3"/>
        <v>6.877025820716876</v>
      </c>
      <c r="K16" s="6">
        <f t="shared" si="4"/>
        <v>13.277025820716876</v>
      </c>
      <c r="L16" s="64">
        <v>5</v>
      </c>
    </row>
    <row r="17" spans="1:12" ht="11.25">
      <c r="A17" s="18" t="s">
        <v>45</v>
      </c>
      <c r="B17" s="13">
        <v>3</v>
      </c>
      <c r="C17" s="14">
        <v>42873.7</v>
      </c>
      <c r="D17" s="14">
        <v>64076.8</v>
      </c>
      <c r="E17" s="21"/>
      <c r="F17" s="49"/>
      <c r="G17" s="58">
        <f t="shared" si="0"/>
        <v>3</v>
      </c>
      <c r="H17" s="17">
        <f t="shared" si="1"/>
        <v>42873.7</v>
      </c>
      <c r="I17" s="6">
        <f t="shared" si="2"/>
        <v>4.6</v>
      </c>
      <c r="J17" s="6">
        <f t="shared" si="3"/>
        <v>6.598848301004139</v>
      </c>
      <c r="K17" s="6">
        <f t="shared" si="4"/>
        <v>11.198848301004139</v>
      </c>
      <c r="L17" s="62"/>
    </row>
    <row r="18" spans="1:12" ht="11.25">
      <c r="A18" s="18" t="s">
        <v>85</v>
      </c>
      <c r="B18" s="13">
        <v>5</v>
      </c>
      <c r="C18" s="14">
        <v>48887.8</v>
      </c>
      <c r="D18" s="14">
        <v>122833</v>
      </c>
      <c r="E18" s="21"/>
      <c r="F18" s="49"/>
      <c r="G18" s="58">
        <f t="shared" si="0"/>
        <v>5</v>
      </c>
      <c r="H18" s="17">
        <f t="shared" si="1"/>
        <v>48887.8</v>
      </c>
      <c r="I18" s="6">
        <f t="shared" si="2"/>
        <v>5.8</v>
      </c>
      <c r="J18" s="6">
        <f t="shared" si="3"/>
        <v>6.84612278088938</v>
      </c>
      <c r="K18" s="6">
        <f t="shared" si="4"/>
        <v>12.64612278088938</v>
      </c>
      <c r="L18" s="65"/>
    </row>
    <row r="19" spans="1:12" ht="11.25">
      <c r="A19" s="18" t="s">
        <v>41</v>
      </c>
      <c r="B19" s="13">
        <v>0</v>
      </c>
      <c r="C19" s="14">
        <v>2150</v>
      </c>
      <c r="D19" s="14">
        <v>4300</v>
      </c>
      <c r="E19" s="21"/>
      <c r="F19" s="49"/>
      <c r="G19" s="58">
        <f t="shared" si="0"/>
        <v>0</v>
      </c>
      <c r="H19" s="17">
        <f t="shared" si="1"/>
        <v>2150</v>
      </c>
      <c r="I19" s="6">
        <f t="shared" si="2"/>
        <v>2.8</v>
      </c>
      <c r="J19" s="6">
        <f t="shared" si="3"/>
        <v>4.9244611547141535</v>
      </c>
      <c r="K19" s="6">
        <f t="shared" si="4"/>
        <v>7.724461154714153</v>
      </c>
      <c r="L19" s="62"/>
    </row>
    <row r="20" spans="1:12" ht="11.25">
      <c r="A20" s="18" t="s">
        <v>107</v>
      </c>
      <c r="B20" s="13">
        <v>1</v>
      </c>
      <c r="C20" s="14">
        <v>4500</v>
      </c>
      <c r="D20" s="14">
        <v>10000</v>
      </c>
      <c r="E20" s="21"/>
      <c r="F20" s="49"/>
      <c r="G20" s="58">
        <f t="shared" si="0"/>
        <v>1</v>
      </c>
      <c r="H20" s="17">
        <f t="shared" si="1"/>
        <v>4500</v>
      </c>
      <c r="I20" s="6">
        <f t="shared" si="2"/>
        <v>3.4</v>
      </c>
      <c r="J20" s="6">
        <f t="shared" si="3"/>
        <v>5.021083264045611</v>
      </c>
      <c r="K20" s="6">
        <f t="shared" si="4"/>
        <v>8.421083264045611</v>
      </c>
      <c r="L20" s="62"/>
    </row>
    <row r="21" spans="1:12" ht="11.25">
      <c r="A21" s="18" t="s">
        <v>108</v>
      </c>
      <c r="B21" s="13">
        <v>0</v>
      </c>
      <c r="C21" s="14">
        <v>7147.5</v>
      </c>
      <c r="D21" s="14">
        <v>14295</v>
      </c>
      <c r="E21" s="21"/>
      <c r="F21" s="49"/>
      <c r="G21" s="58">
        <f t="shared" si="0"/>
        <v>0</v>
      </c>
      <c r="H21" s="17">
        <f t="shared" si="1"/>
        <v>7147.5</v>
      </c>
      <c r="I21" s="6">
        <f t="shared" si="2"/>
        <v>2.8</v>
      </c>
      <c r="J21" s="6">
        <f t="shared" si="3"/>
        <v>5.129937321260519</v>
      </c>
      <c r="K21" s="6">
        <f t="shared" si="4"/>
        <v>7.929937321260518</v>
      </c>
      <c r="L21" s="62"/>
    </row>
    <row r="22" spans="1:12" ht="11.25">
      <c r="A22" s="18" t="s">
        <v>9</v>
      </c>
      <c r="B22" s="13">
        <v>0</v>
      </c>
      <c r="C22" s="14"/>
      <c r="D22" s="14">
        <v>3000</v>
      </c>
      <c r="E22" s="21"/>
      <c r="F22" s="49"/>
      <c r="G22" s="58">
        <f t="shared" si="0"/>
        <v>0</v>
      </c>
      <c r="H22" s="17">
        <f t="shared" si="1"/>
        <v>0</v>
      </c>
      <c r="I22" s="6">
        <f t="shared" si="2"/>
        <v>2.8</v>
      </c>
      <c r="J22" s="6">
        <f t="shared" si="3"/>
        <v>4.836062203623672</v>
      </c>
      <c r="K22" s="6">
        <f t="shared" si="4"/>
        <v>7.636062203623672</v>
      </c>
      <c r="L22" s="62"/>
    </row>
    <row r="23" spans="1:12" ht="11.25">
      <c r="A23" s="26" t="s">
        <v>127</v>
      </c>
      <c r="B23" s="15">
        <f>B24</f>
        <v>1</v>
      </c>
      <c r="C23" s="16">
        <f>C24</f>
        <v>6402</v>
      </c>
      <c r="D23" s="16">
        <f>D24</f>
        <v>20000</v>
      </c>
      <c r="E23" s="21"/>
      <c r="F23" s="49"/>
      <c r="G23" s="58"/>
      <c r="H23" s="17"/>
      <c r="I23" s="6"/>
      <c r="J23" s="6"/>
      <c r="K23" s="6"/>
      <c r="L23" s="62"/>
    </row>
    <row r="24" spans="1:12" ht="11.25">
      <c r="A24" s="18" t="s">
        <v>78</v>
      </c>
      <c r="B24" s="13">
        <v>1</v>
      </c>
      <c r="C24" s="14">
        <v>6402</v>
      </c>
      <c r="D24" s="14">
        <v>20000</v>
      </c>
      <c r="E24" s="21"/>
      <c r="F24" s="49"/>
      <c r="G24" s="58">
        <f aca="true" t="shared" si="5" ref="G24:G75">B24-E24</f>
        <v>1</v>
      </c>
      <c r="H24" s="17">
        <f aca="true" t="shared" si="6" ref="H24:H75">C24-F24</f>
        <v>6402</v>
      </c>
      <c r="I24" s="6">
        <f t="shared" si="2"/>
        <v>3.4</v>
      </c>
      <c r="J24" s="6">
        <f t="shared" si="3"/>
        <v>5.099285498917284</v>
      </c>
      <c r="K24" s="6">
        <f t="shared" si="4"/>
        <v>8.499285498917285</v>
      </c>
      <c r="L24" s="62"/>
    </row>
    <row r="25" spans="1:12" ht="11.25">
      <c r="A25" s="26" t="s">
        <v>11</v>
      </c>
      <c r="B25" s="10">
        <f>SUM(B26:B33)</f>
        <v>17</v>
      </c>
      <c r="C25" s="11">
        <f>SUM(C26:C33)</f>
        <v>87667.7</v>
      </c>
      <c r="D25" s="11">
        <f>SUM(D26:D33)</f>
        <v>156055</v>
      </c>
      <c r="E25" s="57"/>
      <c r="F25" s="50"/>
      <c r="G25" s="58"/>
      <c r="H25" s="17"/>
      <c r="I25" s="6"/>
      <c r="J25" s="6"/>
      <c r="K25" s="6"/>
      <c r="L25" s="62"/>
    </row>
    <row r="26" spans="1:12" ht="11.25">
      <c r="A26" s="12" t="s">
        <v>126</v>
      </c>
      <c r="B26" s="13">
        <v>3</v>
      </c>
      <c r="C26" s="14">
        <v>31692.6</v>
      </c>
      <c r="D26" s="14">
        <v>49000</v>
      </c>
      <c r="E26" s="21"/>
      <c r="F26" s="49"/>
      <c r="G26" s="58">
        <f t="shared" si="5"/>
        <v>3</v>
      </c>
      <c r="H26" s="17">
        <f t="shared" si="6"/>
        <v>31692.6</v>
      </c>
      <c r="I26" s="6">
        <f t="shared" si="2"/>
        <v>4.6</v>
      </c>
      <c r="J26" s="6">
        <f t="shared" si="3"/>
        <v>6.139128527963307</v>
      </c>
      <c r="K26" s="6">
        <f t="shared" si="4"/>
        <v>10.739128527963306</v>
      </c>
      <c r="L26" s="62"/>
    </row>
    <row r="27" spans="1:12" ht="11.25">
      <c r="A27" s="12" t="s">
        <v>82</v>
      </c>
      <c r="B27" s="13">
        <v>2</v>
      </c>
      <c r="C27" s="14">
        <v>4485.6</v>
      </c>
      <c r="D27" s="14">
        <v>10900</v>
      </c>
      <c r="E27" s="21"/>
      <c r="F27" s="49"/>
      <c r="G27" s="58">
        <f t="shared" si="5"/>
        <v>2</v>
      </c>
      <c r="H27" s="17">
        <f t="shared" si="6"/>
        <v>4485.6</v>
      </c>
      <c r="I27" s="6">
        <f t="shared" si="2"/>
        <v>4</v>
      </c>
      <c r="J27" s="6">
        <f t="shared" si="3"/>
        <v>5.020491196652261</v>
      </c>
      <c r="K27" s="6">
        <f t="shared" si="4"/>
        <v>9.020491196652262</v>
      </c>
      <c r="L27" s="62"/>
    </row>
    <row r="28" spans="1:12" ht="11.25">
      <c r="A28" s="12" t="s">
        <v>46</v>
      </c>
      <c r="B28" s="13">
        <v>3</v>
      </c>
      <c r="C28" s="14">
        <v>3285</v>
      </c>
      <c r="D28" s="14">
        <v>5000</v>
      </c>
      <c r="E28" s="21"/>
      <c r="F28" s="49"/>
      <c r="G28" s="58">
        <f t="shared" si="5"/>
        <v>3</v>
      </c>
      <c r="H28" s="17">
        <f t="shared" si="6"/>
        <v>3285</v>
      </c>
      <c r="I28" s="6">
        <f t="shared" si="2"/>
        <v>4.6</v>
      </c>
      <c r="J28" s="6">
        <f t="shared" si="3"/>
        <v>4.9711275777316875</v>
      </c>
      <c r="K28" s="6">
        <f t="shared" si="4"/>
        <v>9.571127577731687</v>
      </c>
      <c r="L28" s="62"/>
    </row>
    <row r="29" spans="1:12" ht="11.25">
      <c r="A29" s="12" t="s">
        <v>63</v>
      </c>
      <c r="B29" s="13">
        <v>7</v>
      </c>
      <c r="C29" s="14">
        <v>19801</v>
      </c>
      <c r="D29" s="14">
        <v>39435</v>
      </c>
      <c r="E29" s="21"/>
      <c r="F29" s="49"/>
      <c r="G29" s="58">
        <f t="shared" si="5"/>
        <v>7</v>
      </c>
      <c r="H29" s="17">
        <f t="shared" si="6"/>
        <v>19801</v>
      </c>
      <c r="I29" s="6">
        <f t="shared" si="2"/>
        <v>7</v>
      </c>
      <c r="J29" s="6">
        <f t="shared" si="3"/>
        <v>5.65019598527141</v>
      </c>
      <c r="K29" s="6">
        <f t="shared" si="4"/>
        <v>12.65019598527141</v>
      </c>
      <c r="L29" s="62"/>
    </row>
    <row r="30" spans="1:12" ht="11.25">
      <c r="A30" s="12" t="s">
        <v>47</v>
      </c>
      <c r="B30" s="13">
        <v>1</v>
      </c>
      <c r="C30" s="14">
        <v>27883.5</v>
      </c>
      <c r="D30" s="14">
        <v>50000</v>
      </c>
      <c r="E30" s="21"/>
      <c r="F30" s="49"/>
      <c r="G30" s="58">
        <f t="shared" si="5"/>
        <v>1</v>
      </c>
      <c r="H30" s="17">
        <f t="shared" si="6"/>
        <v>27883.5</v>
      </c>
      <c r="I30" s="6">
        <f t="shared" si="2"/>
        <v>3.4</v>
      </c>
      <c r="J30" s="6">
        <f t="shared" si="3"/>
        <v>5.982514367684815</v>
      </c>
      <c r="K30" s="6">
        <f t="shared" si="4"/>
        <v>9.382514367684815</v>
      </c>
      <c r="L30" s="62"/>
    </row>
    <row r="31" spans="1:12" ht="11.25">
      <c r="A31" s="12" t="s">
        <v>138</v>
      </c>
      <c r="B31" s="13">
        <v>1</v>
      </c>
      <c r="C31" s="14">
        <v>520</v>
      </c>
      <c r="D31" s="14">
        <v>1720</v>
      </c>
      <c r="E31" s="21"/>
      <c r="F31" s="49"/>
      <c r="G31" s="58">
        <f t="shared" si="5"/>
        <v>1</v>
      </c>
      <c r="H31" s="17">
        <f t="shared" si="6"/>
        <v>520</v>
      </c>
      <c r="I31" s="6">
        <f t="shared" si="2"/>
        <v>3.4</v>
      </c>
      <c r="J31" s="6">
        <f t="shared" si="3"/>
        <v>4.8574424150502065</v>
      </c>
      <c r="K31" s="6">
        <f t="shared" si="4"/>
        <v>8.257442415050207</v>
      </c>
      <c r="L31" s="62"/>
    </row>
    <row r="32" spans="1:12" ht="11.25">
      <c r="A32" s="12" t="s">
        <v>124</v>
      </c>
      <c r="B32" s="13"/>
      <c r="C32" s="14"/>
      <c r="D32" s="14"/>
      <c r="E32" s="21">
        <v>1</v>
      </c>
      <c r="F32" s="49">
        <v>50760</v>
      </c>
      <c r="G32" s="58">
        <f t="shared" si="5"/>
        <v>-1</v>
      </c>
      <c r="H32" s="17">
        <f t="shared" si="6"/>
        <v>-50760</v>
      </c>
      <c r="I32" s="6">
        <f t="shared" si="2"/>
        <v>2.2</v>
      </c>
      <c r="J32" s="6">
        <f t="shared" si="3"/>
        <v>2.7490246420641955</v>
      </c>
      <c r="K32" s="6">
        <f t="shared" si="4"/>
        <v>4.949024642064195</v>
      </c>
      <c r="L32" s="62"/>
    </row>
    <row r="33" spans="1:12" ht="11.25">
      <c r="A33" s="12" t="s">
        <v>137</v>
      </c>
      <c r="B33" s="13"/>
      <c r="C33" s="14"/>
      <c r="D33" s="14"/>
      <c r="E33" s="21">
        <v>1</v>
      </c>
      <c r="F33" s="49">
        <v>24900</v>
      </c>
      <c r="G33" s="58">
        <f t="shared" si="5"/>
        <v>-1</v>
      </c>
      <c r="H33" s="17">
        <f t="shared" si="6"/>
        <v>-24900</v>
      </c>
      <c r="I33" s="6">
        <f t="shared" si="2"/>
        <v>2.2</v>
      </c>
      <c r="J33" s="6">
        <f t="shared" si="3"/>
        <v>3.8122790026222737</v>
      </c>
      <c r="K33" s="6">
        <f t="shared" si="4"/>
        <v>6.012279002622273</v>
      </c>
      <c r="L33" s="62"/>
    </row>
    <row r="34" spans="1:12" ht="11.25">
      <c r="A34" s="26" t="s">
        <v>12</v>
      </c>
      <c r="B34" s="10">
        <f>SUM(B35:B41)</f>
        <v>9</v>
      </c>
      <c r="C34" s="11">
        <f>SUM(C35:C41)</f>
        <v>48329.48</v>
      </c>
      <c r="D34" s="11">
        <f>SUM(D35:D41)</f>
        <v>125300</v>
      </c>
      <c r="E34" s="57"/>
      <c r="F34" s="50"/>
      <c r="G34" s="58"/>
      <c r="H34" s="17"/>
      <c r="I34" s="6"/>
      <c r="J34" s="6"/>
      <c r="K34" s="6"/>
      <c r="L34" s="62"/>
    </row>
    <row r="35" spans="1:12" ht="11.25">
      <c r="A35" s="12" t="s">
        <v>69</v>
      </c>
      <c r="B35" s="13">
        <v>2</v>
      </c>
      <c r="C35" s="14">
        <v>4000</v>
      </c>
      <c r="D35" s="14">
        <v>8000</v>
      </c>
      <c r="E35" s="21">
        <v>2</v>
      </c>
      <c r="F35" s="49">
        <v>12537</v>
      </c>
      <c r="G35" s="58">
        <f t="shared" si="5"/>
        <v>0</v>
      </c>
      <c r="H35" s="17">
        <f t="shared" si="6"/>
        <v>-8537</v>
      </c>
      <c r="I35" s="6">
        <f t="shared" si="2"/>
        <v>2.8</v>
      </c>
      <c r="J35" s="6">
        <f t="shared" si="3"/>
        <v>4.48505669410765</v>
      </c>
      <c r="K35" s="6">
        <f t="shared" si="4"/>
        <v>7.2850566941076496</v>
      </c>
      <c r="L35" s="62"/>
    </row>
    <row r="36" spans="1:12" ht="11.25">
      <c r="A36" s="12" t="s">
        <v>111</v>
      </c>
      <c r="B36" s="13">
        <v>1</v>
      </c>
      <c r="C36" s="14">
        <v>25000</v>
      </c>
      <c r="D36" s="14">
        <v>74600</v>
      </c>
      <c r="E36" s="21"/>
      <c r="F36" s="49"/>
      <c r="G36" s="58">
        <f t="shared" si="5"/>
        <v>1</v>
      </c>
      <c r="H36" s="17">
        <f t="shared" si="6"/>
        <v>25000</v>
      </c>
      <c r="I36" s="6">
        <f t="shared" si="2"/>
        <v>3.4</v>
      </c>
      <c r="J36" s="6">
        <f t="shared" si="3"/>
        <v>5.863956983745557</v>
      </c>
      <c r="K36" s="6">
        <f t="shared" si="4"/>
        <v>9.263956983745556</v>
      </c>
      <c r="L36" s="62"/>
    </row>
    <row r="37" spans="1:12" ht="11.25">
      <c r="A37" s="12" t="s">
        <v>48</v>
      </c>
      <c r="B37" s="13">
        <v>3</v>
      </c>
      <c r="C37" s="14">
        <v>6350</v>
      </c>
      <c r="D37" s="14">
        <v>11500</v>
      </c>
      <c r="E37" s="21"/>
      <c r="F37" s="49"/>
      <c r="G37" s="58">
        <f t="shared" si="5"/>
        <v>3</v>
      </c>
      <c r="H37" s="17">
        <f t="shared" si="6"/>
        <v>6350</v>
      </c>
      <c r="I37" s="6">
        <f t="shared" si="2"/>
        <v>4.6</v>
      </c>
      <c r="J37" s="6">
        <f t="shared" si="3"/>
        <v>5.097147477774631</v>
      </c>
      <c r="K37" s="6">
        <f t="shared" si="4"/>
        <v>9.697147477774632</v>
      </c>
      <c r="L37" s="62"/>
    </row>
    <row r="38" spans="1:12" ht="11.25">
      <c r="A38" s="12" t="s">
        <v>90</v>
      </c>
      <c r="B38" s="13">
        <v>1</v>
      </c>
      <c r="C38" s="14">
        <v>96.48</v>
      </c>
      <c r="D38" s="14">
        <v>1200</v>
      </c>
      <c r="E38" s="21"/>
      <c r="F38" s="49"/>
      <c r="G38" s="58">
        <f t="shared" si="5"/>
        <v>1</v>
      </c>
      <c r="H38" s="17">
        <f t="shared" si="6"/>
        <v>96.48</v>
      </c>
      <c r="I38" s="6">
        <f t="shared" si="2"/>
        <v>3.4</v>
      </c>
      <c r="J38" s="6">
        <f t="shared" si="3"/>
        <v>4.840029055159118</v>
      </c>
      <c r="K38" s="6">
        <f t="shared" si="4"/>
        <v>8.240029055159118</v>
      </c>
      <c r="L38" s="62"/>
    </row>
    <row r="39" spans="1:12" ht="11.25">
      <c r="A39" s="12" t="s">
        <v>50</v>
      </c>
      <c r="B39" s="13">
        <v>1</v>
      </c>
      <c r="C39" s="14">
        <v>2828</v>
      </c>
      <c r="D39" s="14">
        <v>10000</v>
      </c>
      <c r="E39" s="21"/>
      <c r="F39" s="49"/>
      <c r="G39" s="58">
        <f t="shared" si="5"/>
        <v>1</v>
      </c>
      <c r="H39" s="17">
        <f t="shared" si="6"/>
        <v>2828</v>
      </c>
      <c r="I39" s="6">
        <f t="shared" si="2"/>
        <v>3.4</v>
      </c>
      <c r="J39" s="6">
        <f t="shared" si="3"/>
        <v>4.952337661151059</v>
      </c>
      <c r="K39" s="6">
        <f t="shared" si="4"/>
        <v>8.35233766115106</v>
      </c>
      <c r="L39" s="62"/>
    </row>
    <row r="40" spans="1:12" ht="11.25">
      <c r="A40" s="12" t="s">
        <v>49</v>
      </c>
      <c r="B40" s="13"/>
      <c r="C40" s="14"/>
      <c r="D40" s="14"/>
      <c r="E40" s="21">
        <v>1</v>
      </c>
      <c r="F40" s="49">
        <v>702</v>
      </c>
      <c r="G40" s="58">
        <f t="shared" si="5"/>
        <v>-1</v>
      </c>
      <c r="H40" s="17">
        <f t="shared" si="6"/>
        <v>-702</v>
      </c>
      <c r="I40" s="6">
        <f t="shared" si="2"/>
        <v>2.2</v>
      </c>
      <c r="J40" s="6">
        <f t="shared" si="3"/>
        <v>4.80719891819785</v>
      </c>
      <c r="K40" s="6">
        <f t="shared" si="4"/>
        <v>7.00719891819785</v>
      </c>
      <c r="L40" s="62"/>
    </row>
    <row r="41" spans="1:12" ht="11.25">
      <c r="A41" s="12" t="s">
        <v>81</v>
      </c>
      <c r="B41" s="13">
        <v>1</v>
      </c>
      <c r="C41" s="14">
        <v>10055</v>
      </c>
      <c r="D41" s="14">
        <v>20000</v>
      </c>
      <c r="E41" s="21"/>
      <c r="F41" s="49"/>
      <c r="G41" s="58">
        <f t="shared" si="5"/>
        <v>1</v>
      </c>
      <c r="H41" s="17">
        <f t="shared" si="6"/>
        <v>10055</v>
      </c>
      <c r="I41" s="6">
        <f t="shared" si="2"/>
        <v>3.4</v>
      </c>
      <c r="J41" s="6">
        <f t="shared" si="3"/>
        <v>5.249481484188694</v>
      </c>
      <c r="K41" s="6">
        <f t="shared" si="4"/>
        <v>8.649481484188694</v>
      </c>
      <c r="L41" s="62"/>
    </row>
    <row r="42" spans="1:12" ht="11.25">
      <c r="A42" s="12" t="s">
        <v>125</v>
      </c>
      <c r="B42" s="13"/>
      <c r="C42" s="14"/>
      <c r="D42" s="14"/>
      <c r="E42" s="21">
        <v>1</v>
      </c>
      <c r="F42" s="49">
        <v>601.6</v>
      </c>
      <c r="G42" s="58">
        <f t="shared" si="5"/>
        <v>-1</v>
      </c>
      <c r="H42" s="17">
        <f t="shared" si="6"/>
        <v>-601.6</v>
      </c>
      <c r="I42" s="6">
        <f t="shared" si="2"/>
        <v>2.2</v>
      </c>
      <c r="J42" s="6">
        <f t="shared" si="3"/>
        <v>4.8113269436348185</v>
      </c>
      <c r="K42" s="6">
        <f t="shared" si="4"/>
        <v>7.011326943634819</v>
      </c>
      <c r="L42" s="62"/>
    </row>
    <row r="43" spans="1:12" ht="11.25">
      <c r="A43" s="26" t="s">
        <v>13</v>
      </c>
      <c r="B43" s="10">
        <f>SUM(B44:B72)</f>
        <v>48</v>
      </c>
      <c r="C43" s="11">
        <f>SUM(C44:C72)</f>
        <v>537429.1</v>
      </c>
      <c r="D43" s="11">
        <f>SUM(D44:D72)</f>
        <v>1127051.42</v>
      </c>
      <c r="E43" s="57"/>
      <c r="F43" s="50"/>
      <c r="G43" s="58"/>
      <c r="H43" s="17"/>
      <c r="I43" s="6"/>
      <c r="J43" s="6"/>
      <c r="K43" s="6"/>
      <c r="L43" s="62"/>
    </row>
    <row r="44" spans="1:12" ht="11.25">
      <c r="A44" s="18" t="s">
        <v>39</v>
      </c>
      <c r="B44" s="13">
        <v>4</v>
      </c>
      <c r="C44" s="14">
        <v>25734</v>
      </c>
      <c r="D44" s="14">
        <v>59000</v>
      </c>
      <c r="E44" s="21"/>
      <c r="F44" s="49"/>
      <c r="G44" s="58">
        <f t="shared" si="5"/>
        <v>4</v>
      </c>
      <c r="H44" s="17">
        <f t="shared" si="6"/>
        <v>25734</v>
      </c>
      <c r="I44" s="6">
        <f t="shared" si="2"/>
        <v>5.2</v>
      </c>
      <c r="J44" s="6">
        <f t="shared" si="3"/>
        <v>5.894135974489936</v>
      </c>
      <c r="K44" s="6">
        <f t="shared" si="4"/>
        <v>11.094135974489937</v>
      </c>
      <c r="L44" s="62"/>
    </row>
    <row r="45" spans="1:12" ht="11.25">
      <c r="A45" s="18" t="s">
        <v>91</v>
      </c>
      <c r="B45" s="13">
        <v>5</v>
      </c>
      <c r="C45" s="14">
        <v>36650</v>
      </c>
      <c r="D45" s="14">
        <v>61000</v>
      </c>
      <c r="E45" s="21"/>
      <c r="F45" s="49"/>
      <c r="G45" s="58">
        <f t="shared" si="5"/>
        <v>5</v>
      </c>
      <c r="H45" s="17">
        <f t="shared" si="6"/>
        <v>36650</v>
      </c>
      <c r="I45" s="6">
        <f t="shared" si="2"/>
        <v>5.8</v>
      </c>
      <c r="J45" s="6">
        <f t="shared" si="3"/>
        <v>6.342955951282356</v>
      </c>
      <c r="K45" s="6">
        <f t="shared" si="4"/>
        <v>12.142955951282357</v>
      </c>
      <c r="L45" s="65"/>
    </row>
    <row r="46" spans="1:12" ht="11.25">
      <c r="A46" s="18" t="s">
        <v>92</v>
      </c>
      <c r="B46" s="13">
        <v>1</v>
      </c>
      <c r="C46" s="14">
        <v>10000</v>
      </c>
      <c r="D46" s="14">
        <v>20500</v>
      </c>
      <c r="E46" s="21"/>
      <c r="F46" s="49"/>
      <c r="G46" s="58">
        <f t="shared" si="5"/>
        <v>1</v>
      </c>
      <c r="H46" s="17">
        <f t="shared" si="6"/>
        <v>10000</v>
      </c>
      <c r="I46" s="6">
        <f t="shared" si="2"/>
        <v>3.4</v>
      </c>
      <c r="J46" s="6">
        <f t="shared" si="3"/>
        <v>5.247220115672426</v>
      </c>
      <c r="K46" s="6">
        <f t="shared" si="4"/>
        <v>8.647220115672425</v>
      </c>
      <c r="L46" s="62"/>
    </row>
    <row r="47" spans="1:12" ht="11.25">
      <c r="A47" s="18" t="s">
        <v>120</v>
      </c>
      <c r="B47" s="13">
        <v>1</v>
      </c>
      <c r="C47" s="14">
        <v>4700</v>
      </c>
      <c r="D47" s="14">
        <v>7000</v>
      </c>
      <c r="E47" s="21"/>
      <c r="F47" s="49"/>
      <c r="G47" s="58">
        <f t="shared" si="5"/>
        <v>1</v>
      </c>
      <c r="H47" s="17">
        <f t="shared" si="6"/>
        <v>4700</v>
      </c>
      <c r="I47" s="6">
        <f t="shared" si="2"/>
        <v>3.4</v>
      </c>
      <c r="J47" s="6">
        <f t="shared" si="3"/>
        <v>5.029306422286586</v>
      </c>
      <c r="K47" s="6">
        <f t="shared" si="4"/>
        <v>8.429306422286587</v>
      </c>
      <c r="L47" s="62"/>
    </row>
    <row r="48" spans="1:12" ht="11.25">
      <c r="A48" s="18" t="s">
        <v>51</v>
      </c>
      <c r="B48" s="13">
        <v>2</v>
      </c>
      <c r="C48" s="14">
        <v>7498.1</v>
      </c>
      <c r="D48" s="14">
        <v>20800</v>
      </c>
      <c r="E48" s="21"/>
      <c r="F48" s="49"/>
      <c r="G48" s="58">
        <f t="shared" si="5"/>
        <v>2</v>
      </c>
      <c r="H48" s="17">
        <f t="shared" si="6"/>
        <v>7498.1</v>
      </c>
      <c r="I48" s="6">
        <f t="shared" si="2"/>
        <v>4</v>
      </c>
      <c r="J48" s="6">
        <f t="shared" si="3"/>
        <v>5.144352517656948</v>
      </c>
      <c r="K48" s="6">
        <f t="shared" si="4"/>
        <v>9.144352517656948</v>
      </c>
      <c r="L48" s="62"/>
    </row>
    <row r="49" spans="1:12" ht="11.25">
      <c r="A49" s="18" t="s">
        <v>71</v>
      </c>
      <c r="B49" s="13">
        <v>2</v>
      </c>
      <c r="C49" s="14">
        <v>21000</v>
      </c>
      <c r="D49" s="14">
        <v>30000</v>
      </c>
      <c r="E49" s="21"/>
      <c r="F49" s="49"/>
      <c r="G49" s="58">
        <f t="shared" si="5"/>
        <v>2</v>
      </c>
      <c r="H49" s="17">
        <f t="shared" si="6"/>
        <v>21000</v>
      </c>
      <c r="I49" s="6">
        <f t="shared" si="2"/>
        <v>4</v>
      </c>
      <c r="J49" s="6">
        <f t="shared" si="3"/>
        <v>5.699493818926055</v>
      </c>
      <c r="K49" s="6">
        <f t="shared" si="4"/>
        <v>9.699493818926054</v>
      </c>
      <c r="L49" s="62"/>
    </row>
    <row r="50" spans="1:12" ht="11.25">
      <c r="A50" s="18" t="s">
        <v>93</v>
      </c>
      <c r="B50" s="13">
        <v>2</v>
      </c>
      <c r="C50" s="14">
        <v>15000</v>
      </c>
      <c r="D50" s="14">
        <v>80000</v>
      </c>
      <c r="E50" s="21"/>
      <c r="F50" s="49"/>
      <c r="G50" s="58">
        <f t="shared" si="5"/>
        <v>2</v>
      </c>
      <c r="H50" s="17">
        <f t="shared" si="6"/>
        <v>15000</v>
      </c>
      <c r="I50" s="6">
        <f t="shared" si="2"/>
        <v>4</v>
      </c>
      <c r="J50" s="6">
        <f t="shared" si="3"/>
        <v>5.452799071696803</v>
      </c>
      <c r="K50" s="6">
        <f t="shared" si="4"/>
        <v>9.452799071696802</v>
      </c>
      <c r="L50" s="62"/>
    </row>
    <row r="51" spans="1:12" ht="11.25">
      <c r="A51" s="18" t="s">
        <v>94</v>
      </c>
      <c r="B51" s="13">
        <v>1</v>
      </c>
      <c r="C51" s="14">
        <v>3765.2</v>
      </c>
      <c r="D51" s="14">
        <v>12700</v>
      </c>
      <c r="E51" s="21"/>
      <c r="F51" s="49"/>
      <c r="G51" s="58">
        <f t="shared" si="5"/>
        <v>1</v>
      </c>
      <c r="H51" s="17">
        <f t="shared" si="6"/>
        <v>3765.2</v>
      </c>
      <c r="I51" s="6">
        <f t="shared" si="2"/>
        <v>3.4</v>
      </c>
      <c r="J51" s="6">
        <f t="shared" si="3"/>
        <v>4.990871380668269</v>
      </c>
      <c r="K51" s="6">
        <f t="shared" si="4"/>
        <v>8.390871380668269</v>
      </c>
      <c r="L51" s="62"/>
    </row>
    <row r="52" spans="1:12" ht="11.25">
      <c r="A52" s="18" t="s">
        <v>121</v>
      </c>
      <c r="B52" s="13">
        <v>2</v>
      </c>
      <c r="C52" s="14">
        <v>33214</v>
      </c>
      <c r="D52" s="14">
        <v>50800</v>
      </c>
      <c r="E52" s="21"/>
      <c r="F52" s="49"/>
      <c r="G52" s="58">
        <f t="shared" si="5"/>
        <v>2</v>
      </c>
      <c r="H52" s="17">
        <f t="shared" si="6"/>
        <v>33214</v>
      </c>
      <c r="I52" s="6">
        <f t="shared" si="2"/>
        <v>4</v>
      </c>
      <c r="J52" s="6">
        <f t="shared" si="3"/>
        <v>6.201682092702404</v>
      </c>
      <c r="K52" s="6">
        <f t="shared" si="4"/>
        <v>10.201682092702404</v>
      </c>
      <c r="L52" s="62"/>
    </row>
    <row r="53" spans="1:12" ht="11.25">
      <c r="A53" s="18" t="s">
        <v>122</v>
      </c>
      <c r="B53" s="13">
        <v>1</v>
      </c>
      <c r="C53" s="14">
        <v>2870</v>
      </c>
      <c r="D53" s="14">
        <v>4200</v>
      </c>
      <c r="E53" s="21"/>
      <c r="F53" s="49"/>
      <c r="G53" s="58">
        <f t="shared" si="5"/>
        <v>1</v>
      </c>
      <c r="H53" s="17">
        <f t="shared" si="6"/>
        <v>2870</v>
      </c>
      <c r="I53" s="6">
        <f t="shared" si="2"/>
        <v>3.4</v>
      </c>
      <c r="J53" s="6">
        <f t="shared" si="3"/>
        <v>4.954064524381664</v>
      </c>
      <c r="K53" s="6">
        <f t="shared" si="4"/>
        <v>8.354064524381664</v>
      </c>
      <c r="L53" s="62"/>
    </row>
    <row r="54" spans="1:12" ht="11.25">
      <c r="A54" s="18" t="s">
        <v>14</v>
      </c>
      <c r="B54" s="13">
        <v>2</v>
      </c>
      <c r="C54" s="14">
        <v>42000</v>
      </c>
      <c r="D54" s="14">
        <v>70000</v>
      </c>
      <c r="E54" s="21"/>
      <c r="F54" s="49"/>
      <c r="G54" s="58">
        <f t="shared" si="5"/>
        <v>2</v>
      </c>
      <c r="H54" s="17">
        <f t="shared" si="6"/>
        <v>42000</v>
      </c>
      <c r="I54" s="6">
        <f t="shared" si="2"/>
        <v>4</v>
      </c>
      <c r="J54" s="6">
        <f t="shared" si="3"/>
        <v>6.56292543422844</v>
      </c>
      <c r="K54" s="6">
        <f t="shared" si="4"/>
        <v>10.56292543422844</v>
      </c>
      <c r="L54" s="62"/>
    </row>
    <row r="55" spans="1:12" ht="11.25">
      <c r="A55" s="18" t="s">
        <v>15</v>
      </c>
      <c r="B55" s="13">
        <v>4</v>
      </c>
      <c r="C55" s="14">
        <v>39120</v>
      </c>
      <c r="D55" s="14">
        <v>72960</v>
      </c>
      <c r="E55" s="21"/>
      <c r="F55" s="49"/>
      <c r="G55" s="58">
        <f t="shared" si="5"/>
        <v>4</v>
      </c>
      <c r="H55" s="17">
        <f t="shared" si="6"/>
        <v>39120</v>
      </c>
      <c r="I55" s="6">
        <f t="shared" si="2"/>
        <v>5.2</v>
      </c>
      <c r="J55" s="6">
        <f t="shared" si="3"/>
        <v>6.444511955558398</v>
      </c>
      <c r="K55" s="6">
        <f t="shared" si="4"/>
        <v>11.644511955558398</v>
      </c>
      <c r="L55" s="62"/>
    </row>
    <row r="56" spans="1:12" ht="11.25">
      <c r="A56" s="18" t="s">
        <v>136</v>
      </c>
      <c r="B56" s="13">
        <v>1</v>
      </c>
      <c r="C56" s="14">
        <v>3500</v>
      </c>
      <c r="D56" s="14">
        <v>35000</v>
      </c>
      <c r="E56" s="21"/>
      <c r="F56" s="49"/>
      <c r="G56" s="58">
        <f t="shared" si="5"/>
        <v>1</v>
      </c>
      <c r="H56" s="17">
        <f t="shared" si="6"/>
        <v>3500</v>
      </c>
      <c r="I56" s="6">
        <f t="shared" si="2"/>
        <v>3.4</v>
      </c>
      <c r="J56" s="6">
        <f t="shared" si="3"/>
        <v>4.979967472840736</v>
      </c>
      <c r="K56" s="6">
        <f t="shared" si="4"/>
        <v>8.379967472840736</v>
      </c>
      <c r="L56" s="62"/>
    </row>
    <row r="57" spans="1:12" ht="11.25">
      <c r="A57" s="18" t="s">
        <v>16</v>
      </c>
      <c r="B57" s="13">
        <v>1</v>
      </c>
      <c r="C57" s="14">
        <v>19879</v>
      </c>
      <c r="D57" s="14">
        <v>70000</v>
      </c>
      <c r="E57" s="21">
        <v>3</v>
      </c>
      <c r="F57" s="49">
        <v>1617.9</v>
      </c>
      <c r="G57" s="58">
        <f t="shared" si="5"/>
        <v>-2</v>
      </c>
      <c r="H57" s="17">
        <f t="shared" si="6"/>
        <v>18261.1</v>
      </c>
      <c r="I57" s="6">
        <f t="shared" si="2"/>
        <v>1.6</v>
      </c>
      <c r="J57" s="6">
        <f t="shared" si="3"/>
        <v>5.586881778395022</v>
      </c>
      <c r="K57" s="6">
        <f t="shared" si="4"/>
        <v>7.186881778395023</v>
      </c>
      <c r="L57" s="62"/>
    </row>
    <row r="58" spans="1:12" ht="11.25">
      <c r="A58" s="18" t="s">
        <v>43</v>
      </c>
      <c r="B58" s="13">
        <v>1</v>
      </c>
      <c r="C58" s="14">
        <v>2510</v>
      </c>
      <c r="D58" s="14">
        <v>10000</v>
      </c>
      <c r="E58" s="21"/>
      <c r="F58" s="49"/>
      <c r="G58" s="58">
        <f t="shared" si="5"/>
        <v>1</v>
      </c>
      <c r="H58" s="17">
        <f t="shared" si="6"/>
        <v>2510</v>
      </c>
      <c r="I58" s="6">
        <f t="shared" si="2"/>
        <v>3.4</v>
      </c>
      <c r="J58" s="6">
        <f t="shared" si="3"/>
        <v>4.93926283954791</v>
      </c>
      <c r="K58" s="6">
        <f t="shared" si="4"/>
        <v>8.33926283954791</v>
      </c>
      <c r="L58" s="62"/>
    </row>
    <row r="59" spans="1:12" ht="11.25">
      <c r="A59" s="18" t="s">
        <v>148</v>
      </c>
      <c r="B59" s="13">
        <v>1</v>
      </c>
      <c r="C59" s="14">
        <v>2109.8</v>
      </c>
      <c r="D59" s="14">
        <v>4700</v>
      </c>
      <c r="E59" s="21"/>
      <c r="F59" s="49"/>
      <c r="G59" s="58">
        <f t="shared" si="5"/>
        <v>1</v>
      </c>
      <c r="H59" s="17">
        <f t="shared" si="6"/>
        <v>2109.8</v>
      </c>
      <c r="I59" s="6">
        <f t="shared" si="2"/>
        <v>3.4</v>
      </c>
      <c r="J59" s="6">
        <f t="shared" si="3"/>
        <v>4.922808299907718</v>
      </c>
      <c r="K59" s="6">
        <f t="shared" si="4"/>
        <v>8.322808299907718</v>
      </c>
      <c r="L59" s="62"/>
    </row>
    <row r="60" spans="1:12" ht="11.25">
      <c r="A60" s="18" t="s">
        <v>42</v>
      </c>
      <c r="B60" s="13">
        <v>3</v>
      </c>
      <c r="C60" s="14">
        <v>34000</v>
      </c>
      <c r="D60" s="14">
        <v>141000</v>
      </c>
      <c r="E60" s="21"/>
      <c r="F60" s="49"/>
      <c r="G60" s="58">
        <f t="shared" si="5"/>
        <v>3</v>
      </c>
      <c r="H60" s="17">
        <f t="shared" si="6"/>
        <v>34000</v>
      </c>
      <c r="I60" s="6">
        <f t="shared" si="2"/>
        <v>4.6</v>
      </c>
      <c r="J60" s="6">
        <f t="shared" si="3"/>
        <v>6.233999104589436</v>
      </c>
      <c r="K60" s="6">
        <f t="shared" si="4"/>
        <v>10.833999104589434</v>
      </c>
      <c r="L60" s="62"/>
    </row>
    <row r="61" spans="1:12" ht="11.25">
      <c r="A61" s="18" t="s">
        <v>105</v>
      </c>
      <c r="B61" s="13"/>
      <c r="C61" s="14"/>
      <c r="D61" s="14"/>
      <c r="E61" s="21">
        <v>1</v>
      </c>
      <c r="F61" s="49">
        <v>521</v>
      </c>
      <c r="G61" s="58">
        <f t="shared" si="5"/>
        <v>-1</v>
      </c>
      <c r="H61" s="17">
        <f t="shared" si="6"/>
        <v>-521</v>
      </c>
      <c r="I61" s="6">
        <f t="shared" si="2"/>
        <v>2.2</v>
      </c>
      <c r="J61" s="6">
        <f t="shared" si="3"/>
        <v>4.814640876405932</v>
      </c>
      <c r="K61" s="6">
        <f t="shared" si="4"/>
        <v>7.014640876405932</v>
      </c>
      <c r="L61" s="62"/>
    </row>
    <row r="62" spans="1:12" ht="11.25">
      <c r="A62" s="18" t="s">
        <v>44</v>
      </c>
      <c r="B62" s="13">
        <v>2</v>
      </c>
      <c r="C62" s="14">
        <v>45864</v>
      </c>
      <c r="D62" s="14">
        <v>79000</v>
      </c>
      <c r="E62" s="21"/>
      <c r="F62" s="49"/>
      <c r="G62" s="58">
        <f t="shared" si="5"/>
        <v>2</v>
      </c>
      <c r="H62" s="17">
        <f t="shared" si="6"/>
        <v>45864</v>
      </c>
      <c r="I62" s="6">
        <f t="shared" si="2"/>
        <v>4</v>
      </c>
      <c r="J62" s="6">
        <f t="shared" si="3"/>
        <v>6.721796851444078</v>
      </c>
      <c r="K62" s="6">
        <f t="shared" si="4"/>
        <v>10.72179685144408</v>
      </c>
      <c r="L62" s="62"/>
    </row>
    <row r="63" spans="1:12" ht="11.25">
      <c r="A63" s="18" t="s">
        <v>36</v>
      </c>
      <c r="B63" s="19">
        <v>2</v>
      </c>
      <c r="C63" s="20">
        <v>9556</v>
      </c>
      <c r="D63" s="20">
        <v>17260</v>
      </c>
      <c r="E63" s="21"/>
      <c r="F63" s="49"/>
      <c r="G63" s="58">
        <f t="shared" si="5"/>
        <v>2</v>
      </c>
      <c r="H63" s="17">
        <f t="shared" si="6"/>
        <v>9556</v>
      </c>
      <c r="I63" s="6">
        <f t="shared" si="2"/>
        <v>4</v>
      </c>
      <c r="J63" s="6">
        <f t="shared" si="3"/>
        <v>5.228964704377462</v>
      </c>
      <c r="K63" s="6">
        <f t="shared" si="4"/>
        <v>9.22896470437746</v>
      </c>
      <c r="L63" s="62"/>
    </row>
    <row r="64" spans="1:12" ht="11.25">
      <c r="A64" s="18" t="s">
        <v>104</v>
      </c>
      <c r="B64" s="19"/>
      <c r="C64" s="20"/>
      <c r="D64" s="20"/>
      <c r="E64" s="21">
        <v>1</v>
      </c>
      <c r="F64" s="49">
        <v>1834</v>
      </c>
      <c r="G64" s="58">
        <f t="shared" si="5"/>
        <v>-1</v>
      </c>
      <c r="H64" s="17">
        <f t="shared" si="6"/>
        <v>-1834</v>
      </c>
      <c r="I64" s="6">
        <f t="shared" si="2"/>
        <v>2.2</v>
      </c>
      <c r="J64" s="6">
        <f t="shared" si="3"/>
        <v>4.7606558425539305</v>
      </c>
      <c r="K64" s="6">
        <f t="shared" si="4"/>
        <v>6.960655842553931</v>
      </c>
      <c r="L64" s="65"/>
    </row>
    <row r="65" spans="1:12" ht="11.25">
      <c r="A65" s="18" t="s">
        <v>123</v>
      </c>
      <c r="B65" s="19">
        <v>1</v>
      </c>
      <c r="C65" s="20">
        <v>5092.6</v>
      </c>
      <c r="D65" s="20">
        <v>10000</v>
      </c>
      <c r="E65" s="21"/>
      <c r="F65" s="49"/>
      <c r="G65" s="58">
        <f t="shared" si="5"/>
        <v>1</v>
      </c>
      <c r="H65" s="17">
        <f t="shared" si="6"/>
        <v>5092.6</v>
      </c>
      <c r="I65" s="6">
        <f t="shared" si="2"/>
        <v>3.4</v>
      </c>
      <c r="J65" s="6">
        <f t="shared" si="3"/>
        <v>5.0454484819136205</v>
      </c>
      <c r="K65" s="6">
        <f t="shared" si="4"/>
        <v>8.44544848191362</v>
      </c>
      <c r="L65" s="62"/>
    </row>
    <row r="66" spans="1:12" ht="11.25">
      <c r="A66" s="18" t="s">
        <v>52</v>
      </c>
      <c r="B66" s="13">
        <v>1</v>
      </c>
      <c r="C66" s="14">
        <v>25121</v>
      </c>
      <c r="D66" s="14">
        <v>40000</v>
      </c>
      <c r="E66" s="21"/>
      <c r="F66" s="49"/>
      <c r="G66" s="58">
        <f t="shared" si="5"/>
        <v>1</v>
      </c>
      <c r="H66" s="17">
        <f t="shared" si="6"/>
        <v>25121</v>
      </c>
      <c r="I66" s="6">
        <f t="shared" si="2"/>
        <v>3.4</v>
      </c>
      <c r="J66" s="6">
        <f t="shared" si="3"/>
        <v>5.868931994481347</v>
      </c>
      <c r="K66" s="6">
        <f t="shared" si="4"/>
        <v>9.268931994481347</v>
      </c>
      <c r="L66" s="62"/>
    </row>
    <row r="67" spans="1:12" ht="11.25">
      <c r="A67" s="18" t="s">
        <v>149</v>
      </c>
      <c r="B67" s="13">
        <v>1</v>
      </c>
      <c r="C67" s="14">
        <v>6300</v>
      </c>
      <c r="D67" s="14">
        <v>10569.52</v>
      </c>
      <c r="E67" s="21"/>
      <c r="F67" s="49"/>
      <c r="G67" s="58">
        <f t="shared" si="5"/>
        <v>1</v>
      </c>
      <c r="H67" s="17">
        <f t="shared" si="6"/>
        <v>6300</v>
      </c>
      <c r="I67" s="6">
        <f t="shared" si="2"/>
        <v>3.4</v>
      </c>
      <c r="J67" s="6">
        <f t="shared" si="3"/>
        <v>5.095091688214387</v>
      </c>
      <c r="K67" s="6">
        <f t="shared" si="4"/>
        <v>8.495091688214387</v>
      </c>
      <c r="L67" s="62"/>
    </row>
    <row r="68" spans="1:12" ht="11.25">
      <c r="A68" s="18" t="s">
        <v>53</v>
      </c>
      <c r="B68" s="19">
        <v>3</v>
      </c>
      <c r="C68" s="20">
        <v>7774.9</v>
      </c>
      <c r="D68" s="20">
        <v>13630</v>
      </c>
      <c r="E68" s="21"/>
      <c r="F68" s="49"/>
      <c r="G68" s="58">
        <f t="shared" si="5"/>
        <v>3</v>
      </c>
      <c r="H68" s="17">
        <f t="shared" si="6"/>
        <v>7774.9</v>
      </c>
      <c r="I68" s="6">
        <f t="shared" si="2"/>
        <v>4.6</v>
      </c>
      <c r="J68" s="6">
        <f t="shared" si="3"/>
        <v>5.155733368662458</v>
      </c>
      <c r="K68" s="6">
        <f t="shared" si="4"/>
        <v>9.755733368662458</v>
      </c>
      <c r="L68" s="62"/>
    </row>
    <row r="69" spans="1:12" ht="11.25">
      <c r="A69" s="18" t="s">
        <v>54</v>
      </c>
      <c r="B69" s="19">
        <v>1</v>
      </c>
      <c r="C69" s="20">
        <v>8575.5</v>
      </c>
      <c r="D69" s="20">
        <v>20000</v>
      </c>
      <c r="E69" s="21"/>
      <c r="F69" s="49"/>
      <c r="G69" s="58">
        <f t="shared" si="5"/>
        <v>1</v>
      </c>
      <c r="H69" s="17">
        <f t="shared" si="6"/>
        <v>8575.5</v>
      </c>
      <c r="I69" s="6">
        <f t="shared" si="2"/>
        <v>3.4</v>
      </c>
      <c r="J69" s="6">
        <f t="shared" si="3"/>
        <v>5.1886506711010805</v>
      </c>
      <c r="K69" s="6">
        <f t="shared" si="4"/>
        <v>8.58865067110108</v>
      </c>
      <c r="L69" s="62"/>
    </row>
    <row r="70" spans="1:12" ht="11.25">
      <c r="A70" s="18" t="s">
        <v>55</v>
      </c>
      <c r="B70" s="19">
        <v>3</v>
      </c>
      <c r="C70" s="20">
        <v>125595</v>
      </c>
      <c r="D70" s="20">
        <v>186931.9</v>
      </c>
      <c r="E70" s="21"/>
      <c r="F70" s="49"/>
      <c r="G70" s="58">
        <f t="shared" si="5"/>
        <v>3</v>
      </c>
      <c r="H70" s="17">
        <f t="shared" si="6"/>
        <v>125595</v>
      </c>
      <c r="I70" s="6">
        <f t="shared" si="2"/>
        <v>4.6</v>
      </c>
      <c r="J70" s="6">
        <f t="shared" si="3"/>
        <v>10</v>
      </c>
      <c r="K70" s="6">
        <f t="shared" si="4"/>
        <v>14.6</v>
      </c>
      <c r="L70" s="64">
        <v>2</v>
      </c>
    </row>
    <row r="71" spans="1:12" ht="11.25">
      <c r="A71" s="18" t="s">
        <v>56</v>
      </c>
      <c r="B71" s="19"/>
      <c r="C71" s="20"/>
      <c r="D71" s="20"/>
      <c r="E71" s="21">
        <v>3</v>
      </c>
      <c r="F71" s="49">
        <v>93299</v>
      </c>
      <c r="G71" s="58">
        <f t="shared" si="5"/>
        <v>-3</v>
      </c>
      <c r="H71" s="17">
        <f t="shared" si="6"/>
        <v>-93299</v>
      </c>
      <c r="I71" s="6">
        <f t="shared" si="2"/>
        <v>1</v>
      </c>
      <c r="J71" s="6">
        <f t="shared" si="3"/>
        <v>1</v>
      </c>
      <c r="K71" s="6">
        <f t="shared" si="4"/>
        <v>2</v>
      </c>
      <c r="L71" s="62"/>
    </row>
    <row r="72" spans="1:12" ht="11.25">
      <c r="A72" s="18" t="s">
        <v>103</v>
      </c>
      <c r="B72" s="19"/>
      <c r="C72" s="20"/>
      <c r="D72" s="20"/>
      <c r="E72" s="21">
        <v>1</v>
      </c>
      <c r="F72" s="49">
        <v>816</v>
      </c>
      <c r="G72" s="58">
        <f t="shared" si="5"/>
        <v>-1</v>
      </c>
      <c r="H72" s="17">
        <f t="shared" si="6"/>
        <v>-816</v>
      </c>
      <c r="I72" s="6">
        <f aca="true" t="shared" si="7" ref="I72:I135">1+9*(G72-$G$71)/($G$112-$G$71)</f>
        <v>2.2</v>
      </c>
      <c r="J72" s="6">
        <f aca="true" t="shared" si="8" ref="J72:J135">1+9*(H72-$H$71)/($H$70-$H$71)</f>
        <v>4.802511718000494</v>
      </c>
      <c r="K72" s="6">
        <f aca="true" t="shared" si="9" ref="K72:K135">I72+J72</f>
        <v>7.002511718000494</v>
      </c>
      <c r="L72" s="62"/>
    </row>
    <row r="73" spans="1:12" ht="11.25">
      <c r="A73" s="26" t="s">
        <v>17</v>
      </c>
      <c r="B73" s="10">
        <f>SUM(B74:B94)</f>
        <v>64</v>
      </c>
      <c r="C73" s="11">
        <f>SUM(C74:C94)</f>
        <v>400995.3</v>
      </c>
      <c r="D73" s="11">
        <f>SUM(D74:D94)</f>
        <v>857603</v>
      </c>
      <c r="E73" s="57"/>
      <c r="F73" s="50"/>
      <c r="G73" s="58"/>
      <c r="H73" s="17"/>
      <c r="I73" s="6"/>
      <c r="J73" s="6"/>
      <c r="K73" s="6"/>
      <c r="L73" s="62"/>
    </row>
    <row r="74" spans="1:12" ht="11.25">
      <c r="A74" s="18" t="s">
        <v>87</v>
      </c>
      <c r="B74" s="13">
        <v>2</v>
      </c>
      <c r="C74" s="14">
        <v>4800</v>
      </c>
      <c r="D74" s="14">
        <v>8000</v>
      </c>
      <c r="E74" s="21"/>
      <c r="F74" s="49"/>
      <c r="G74" s="58">
        <f t="shared" si="5"/>
        <v>2</v>
      </c>
      <c r="H74" s="17">
        <f t="shared" si="6"/>
        <v>4800</v>
      </c>
      <c r="I74" s="6">
        <f t="shared" si="7"/>
        <v>4</v>
      </c>
      <c r="J74" s="6">
        <f t="shared" si="8"/>
        <v>5.033418001407074</v>
      </c>
      <c r="K74" s="6">
        <f t="shared" si="9"/>
        <v>9.033418001407075</v>
      </c>
      <c r="L74" s="62"/>
    </row>
    <row r="75" spans="1:12" ht="11.25">
      <c r="A75" s="18" t="s">
        <v>139</v>
      </c>
      <c r="B75" s="13">
        <v>1</v>
      </c>
      <c r="C75" s="14">
        <v>1000</v>
      </c>
      <c r="D75" s="14">
        <v>2000</v>
      </c>
      <c r="E75" s="21"/>
      <c r="F75" s="49"/>
      <c r="G75" s="58">
        <f t="shared" si="5"/>
        <v>1</v>
      </c>
      <c r="H75" s="17">
        <f t="shared" si="6"/>
        <v>1000</v>
      </c>
      <c r="I75" s="6">
        <f t="shared" si="7"/>
        <v>3.4</v>
      </c>
      <c r="J75" s="6">
        <f t="shared" si="8"/>
        <v>4.877177994828547</v>
      </c>
      <c r="K75" s="6">
        <f t="shared" si="9"/>
        <v>8.277177994828547</v>
      </c>
      <c r="L75" s="62"/>
    </row>
    <row r="76" spans="1:12" ht="11.25">
      <c r="A76" s="18" t="s">
        <v>79</v>
      </c>
      <c r="B76" s="13">
        <v>1</v>
      </c>
      <c r="C76" s="14">
        <v>38400</v>
      </c>
      <c r="D76" s="14">
        <v>64000</v>
      </c>
      <c r="E76" s="21"/>
      <c r="F76" s="49"/>
      <c r="G76" s="58">
        <f aca="true" t="shared" si="10" ref="G76:H94">B76-E76</f>
        <v>1</v>
      </c>
      <c r="H76" s="17">
        <f t="shared" si="10"/>
        <v>38400</v>
      </c>
      <c r="I76" s="6">
        <f t="shared" si="7"/>
        <v>3.4</v>
      </c>
      <c r="J76" s="6">
        <f t="shared" si="8"/>
        <v>6.414908585890887</v>
      </c>
      <c r="K76" s="6">
        <f t="shared" si="9"/>
        <v>9.814908585890887</v>
      </c>
      <c r="L76" s="62"/>
    </row>
    <row r="77" spans="1:12" ht="11.25">
      <c r="A77" s="18" t="s">
        <v>76</v>
      </c>
      <c r="B77" s="13">
        <v>8</v>
      </c>
      <c r="C77" s="14">
        <v>15710</v>
      </c>
      <c r="D77" s="14">
        <v>29600</v>
      </c>
      <c r="E77" s="21"/>
      <c r="F77" s="49"/>
      <c r="G77" s="58">
        <f t="shared" si="10"/>
        <v>8</v>
      </c>
      <c r="H77" s="17">
        <f t="shared" si="10"/>
        <v>15710</v>
      </c>
      <c r="I77" s="6">
        <f t="shared" si="7"/>
        <v>7.6</v>
      </c>
      <c r="J77" s="6">
        <f t="shared" si="8"/>
        <v>5.481991283452264</v>
      </c>
      <c r="K77" s="6">
        <f t="shared" si="9"/>
        <v>13.081991283452265</v>
      </c>
      <c r="L77" s="62"/>
    </row>
    <row r="78" spans="1:12" ht="11.25">
      <c r="A78" s="18" t="s">
        <v>77</v>
      </c>
      <c r="B78" s="13">
        <v>5</v>
      </c>
      <c r="C78" s="14">
        <v>15200</v>
      </c>
      <c r="D78" s="14">
        <v>27000</v>
      </c>
      <c r="E78" s="21"/>
      <c r="F78" s="49"/>
      <c r="G78" s="58">
        <f t="shared" si="10"/>
        <v>5</v>
      </c>
      <c r="H78" s="17">
        <f t="shared" si="10"/>
        <v>15200</v>
      </c>
      <c r="I78" s="6">
        <f t="shared" si="7"/>
        <v>5.8</v>
      </c>
      <c r="J78" s="6">
        <f t="shared" si="8"/>
        <v>5.461022229937778</v>
      </c>
      <c r="K78" s="6">
        <f t="shared" si="9"/>
        <v>11.261022229937778</v>
      </c>
      <c r="L78" s="62"/>
    </row>
    <row r="79" spans="1:12" ht="11.25">
      <c r="A79" s="18" t="s">
        <v>102</v>
      </c>
      <c r="B79" s="13"/>
      <c r="C79" s="14"/>
      <c r="D79" s="14"/>
      <c r="E79" s="21">
        <v>1</v>
      </c>
      <c r="F79" s="49">
        <v>24000</v>
      </c>
      <c r="G79" s="58">
        <f t="shared" si="10"/>
        <v>-1</v>
      </c>
      <c r="H79" s="17">
        <f t="shared" si="10"/>
        <v>-24000</v>
      </c>
      <c r="I79" s="6">
        <f t="shared" si="7"/>
        <v>2.2</v>
      </c>
      <c r="J79" s="6">
        <f t="shared" si="8"/>
        <v>3.8492832147066616</v>
      </c>
      <c r="K79" s="6">
        <f t="shared" si="9"/>
        <v>6.049283214706662</v>
      </c>
      <c r="L79" s="62"/>
    </row>
    <row r="80" spans="1:12" ht="11.25">
      <c r="A80" s="18" t="s">
        <v>18</v>
      </c>
      <c r="B80" s="13">
        <v>2</v>
      </c>
      <c r="C80" s="14">
        <v>70000</v>
      </c>
      <c r="D80" s="14">
        <v>120000</v>
      </c>
      <c r="E80" s="21">
        <v>1</v>
      </c>
      <c r="F80" s="49">
        <v>1953.5</v>
      </c>
      <c r="G80" s="58">
        <f t="shared" si="10"/>
        <v>1</v>
      </c>
      <c r="H80" s="17">
        <f t="shared" si="10"/>
        <v>68046.5</v>
      </c>
      <c r="I80" s="6">
        <f t="shared" si="7"/>
        <v>3.4</v>
      </c>
      <c r="J80" s="6">
        <f t="shared" si="8"/>
        <v>7.633847889846227</v>
      </c>
      <c r="K80" s="6">
        <f t="shared" si="9"/>
        <v>11.033847889846227</v>
      </c>
      <c r="L80" s="62"/>
    </row>
    <row r="81" spans="1:12" ht="10.5" customHeight="1">
      <c r="A81" s="18" t="s">
        <v>19</v>
      </c>
      <c r="B81" s="13">
        <v>2</v>
      </c>
      <c r="C81" s="14">
        <v>29000</v>
      </c>
      <c r="D81" s="14">
        <v>80000</v>
      </c>
      <c r="E81" s="21"/>
      <c r="F81" s="49"/>
      <c r="G81" s="58">
        <f t="shared" si="10"/>
        <v>2</v>
      </c>
      <c r="H81" s="17">
        <f t="shared" si="10"/>
        <v>29000</v>
      </c>
      <c r="I81" s="6">
        <f t="shared" si="7"/>
        <v>4</v>
      </c>
      <c r="J81" s="6">
        <f t="shared" si="8"/>
        <v>6.028420148565059</v>
      </c>
      <c r="K81" s="6">
        <f t="shared" si="9"/>
        <v>10.028420148565058</v>
      </c>
      <c r="L81" s="36"/>
    </row>
    <row r="82" spans="1:12" ht="10.5" customHeight="1">
      <c r="A82" s="18" t="s">
        <v>64</v>
      </c>
      <c r="B82" s="13">
        <v>5</v>
      </c>
      <c r="C82" s="14">
        <v>40800</v>
      </c>
      <c r="D82" s="14">
        <v>80000</v>
      </c>
      <c r="E82" s="21"/>
      <c r="F82" s="49"/>
      <c r="G82" s="58">
        <f t="shared" si="10"/>
        <v>5</v>
      </c>
      <c r="H82" s="17">
        <f t="shared" si="10"/>
        <v>40800</v>
      </c>
      <c r="I82" s="6">
        <f t="shared" si="7"/>
        <v>5.8</v>
      </c>
      <c r="J82" s="6">
        <f t="shared" si="8"/>
        <v>6.513586484782588</v>
      </c>
      <c r="K82" s="6">
        <f t="shared" si="9"/>
        <v>12.313586484782588</v>
      </c>
      <c r="L82" s="36"/>
    </row>
    <row r="83" spans="1:12" ht="11.25">
      <c r="A83" s="18" t="s">
        <v>21</v>
      </c>
      <c r="B83" s="13">
        <v>8</v>
      </c>
      <c r="C83" s="14">
        <v>22550</v>
      </c>
      <c r="D83" s="14">
        <v>58653</v>
      </c>
      <c r="E83" s="21"/>
      <c r="F83" s="51"/>
      <c r="G83" s="58">
        <f t="shared" si="10"/>
        <v>8</v>
      </c>
      <c r="H83" s="17">
        <f t="shared" si="10"/>
        <v>22550</v>
      </c>
      <c r="I83" s="6">
        <f t="shared" si="7"/>
        <v>7.6</v>
      </c>
      <c r="J83" s="6">
        <f t="shared" si="8"/>
        <v>5.763223295293613</v>
      </c>
      <c r="K83" s="6">
        <f t="shared" si="9"/>
        <v>13.363223295293611</v>
      </c>
      <c r="L83" s="63">
        <v>4</v>
      </c>
    </row>
    <row r="84" spans="1:12" ht="11.25">
      <c r="A84" s="18" t="s">
        <v>68</v>
      </c>
      <c r="B84" s="13">
        <v>4</v>
      </c>
      <c r="C84" s="14">
        <v>18100</v>
      </c>
      <c r="D84" s="14">
        <v>33100</v>
      </c>
      <c r="E84" s="21"/>
      <c r="F84" s="51"/>
      <c r="G84" s="58">
        <f t="shared" si="10"/>
        <v>4</v>
      </c>
      <c r="H84" s="17">
        <f t="shared" si="10"/>
        <v>18100</v>
      </c>
      <c r="I84" s="6">
        <f t="shared" si="7"/>
        <v>5.2</v>
      </c>
      <c r="J84" s="6">
        <f t="shared" si="8"/>
        <v>5.580258024431917</v>
      </c>
      <c r="K84" s="6">
        <f t="shared" si="9"/>
        <v>10.780258024431916</v>
      </c>
      <c r="L84" s="36"/>
    </row>
    <row r="85" spans="1:12" ht="11.25">
      <c r="A85" s="18" t="s">
        <v>130</v>
      </c>
      <c r="B85" s="13">
        <v>1</v>
      </c>
      <c r="C85" s="14">
        <v>31500</v>
      </c>
      <c r="D85" s="14">
        <v>45000</v>
      </c>
      <c r="E85" s="21"/>
      <c r="F85" s="51"/>
      <c r="G85" s="58">
        <f t="shared" si="10"/>
        <v>1</v>
      </c>
      <c r="H85" s="17">
        <f t="shared" si="10"/>
        <v>31500</v>
      </c>
      <c r="I85" s="6">
        <f t="shared" si="7"/>
        <v>3.4</v>
      </c>
      <c r="J85" s="6">
        <f t="shared" si="8"/>
        <v>6.131209626577247</v>
      </c>
      <c r="K85" s="6">
        <f t="shared" si="9"/>
        <v>9.531209626577247</v>
      </c>
      <c r="L85" s="36"/>
    </row>
    <row r="86" spans="1:12" ht="11.25">
      <c r="A86" s="18" t="s">
        <v>140</v>
      </c>
      <c r="B86" s="13">
        <v>1</v>
      </c>
      <c r="C86" s="14">
        <v>1050</v>
      </c>
      <c r="D86" s="14">
        <v>2100</v>
      </c>
      <c r="E86" s="21"/>
      <c r="F86" s="51"/>
      <c r="G86" s="58">
        <f t="shared" si="10"/>
        <v>1</v>
      </c>
      <c r="H86" s="17">
        <f t="shared" si="10"/>
        <v>1050</v>
      </c>
      <c r="I86" s="6">
        <f t="shared" si="7"/>
        <v>3.4</v>
      </c>
      <c r="J86" s="6">
        <f t="shared" si="8"/>
        <v>4.879233784388791</v>
      </c>
      <c r="K86" s="6">
        <f t="shared" si="9"/>
        <v>8.279233784388792</v>
      </c>
      <c r="L86" s="36"/>
    </row>
    <row r="87" spans="1:12" ht="11.25">
      <c r="A87" s="18" t="s">
        <v>141</v>
      </c>
      <c r="B87" s="13">
        <v>1</v>
      </c>
      <c r="C87" s="14">
        <v>1500</v>
      </c>
      <c r="D87" s="14">
        <v>3000</v>
      </c>
      <c r="E87" s="21"/>
      <c r="F87" s="51"/>
      <c r="G87" s="58">
        <f t="shared" si="10"/>
        <v>1</v>
      </c>
      <c r="H87" s="17">
        <f t="shared" si="10"/>
        <v>1500</v>
      </c>
      <c r="I87" s="6">
        <f t="shared" si="7"/>
        <v>3.4</v>
      </c>
      <c r="J87" s="6">
        <f t="shared" si="8"/>
        <v>4.897735890430985</v>
      </c>
      <c r="K87" s="6">
        <f t="shared" si="9"/>
        <v>8.297735890430985</v>
      </c>
      <c r="L87" s="36"/>
    </row>
    <row r="88" spans="1:12" ht="11.25">
      <c r="A88" s="18" t="s">
        <v>20</v>
      </c>
      <c r="B88" s="19">
        <v>5</v>
      </c>
      <c r="C88" s="20">
        <v>30100</v>
      </c>
      <c r="D88" s="20">
        <v>66500</v>
      </c>
      <c r="E88" s="21">
        <v>1</v>
      </c>
      <c r="F88" s="49">
        <v>96.6</v>
      </c>
      <c r="G88" s="58">
        <f t="shared" si="10"/>
        <v>4</v>
      </c>
      <c r="H88" s="17">
        <f t="shared" si="10"/>
        <v>30003.4</v>
      </c>
      <c r="I88" s="6">
        <f t="shared" si="7"/>
        <v>5.2</v>
      </c>
      <c r="J88" s="6">
        <f t="shared" si="8"/>
        <v>6.069675733460031</v>
      </c>
      <c r="K88" s="6">
        <f t="shared" si="9"/>
        <v>11.26967573346003</v>
      </c>
      <c r="L88" s="36"/>
    </row>
    <row r="89" spans="1:12" ht="11.25">
      <c r="A89" s="18" t="s">
        <v>88</v>
      </c>
      <c r="B89" s="19">
        <v>3</v>
      </c>
      <c r="C89" s="20">
        <v>47000</v>
      </c>
      <c r="D89" s="20">
        <v>167000</v>
      </c>
      <c r="E89" s="21"/>
      <c r="F89" s="49"/>
      <c r="G89" s="58">
        <f t="shared" si="10"/>
        <v>3</v>
      </c>
      <c r="H89" s="17">
        <f t="shared" si="10"/>
        <v>47000</v>
      </c>
      <c r="I89" s="6">
        <f t="shared" si="7"/>
        <v>4.6</v>
      </c>
      <c r="J89" s="6">
        <f t="shared" si="8"/>
        <v>6.768504390252817</v>
      </c>
      <c r="K89" s="6">
        <f t="shared" si="9"/>
        <v>11.368504390252816</v>
      </c>
      <c r="L89" s="36"/>
    </row>
    <row r="90" spans="1:12" ht="11.25">
      <c r="A90" s="18" t="s">
        <v>142</v>
      </c>
      <c r="B90" s="19">
        <v>1</v>
      </c>
      <c r="C90" s="20">
        <v>500</v>
      </c>
      <c r="D90" s="20">
        <v>1000</v>
      </c>
      <c r="E90" s="21"/>
      <c r="F90" s="49"/>
      <c r="G90" s="58">
        <f t="shared" si="10"/>
        <v>1</v>
      </c>
      <c r="H90" s="17">
        <f t="shared" si="10"/>
        <v>500</v>
      </c>
      <c r="I90" s="6">
        <f t="shared" si="7"/>
        <v>3.4</v>
      </c>
      <c r="J90" s="6">
        <f t="shared" si="8"/>
        <v>4.8566200992261095</v>
      </c>
      <c r="K90" s="6">
        <f t="shared" si="9"/>
        <v>8.25662009922611</v>
      </c>
      <c r="L90" s="36"/>
    </row>
    <row r="91" spans="1:12" ht="11.25">
      <c r="A91" s="18" t="s">
        <v>143</v>
      </c>
      <c r="B91" s="19">
        <v>3</v>
      </c>
      <c r="C91" s="20">
        <v>7345</v>
      </c>
      <c r="D91" s="20">
        <v>19150</v>
      </c>
      <c r="E91" s="21"/>
      <c r="F91" s="49"/>
      <c r="G91" s="58">
        <f t="shared" si="10"/>
        <v>3</v>
      </c>
      <c r="H91" s="17">
        <f t="shared" si="10"/>
        <v>7345</v>
      </c>
      <c r="I91" s="6">
        <f t="shared" si="7"/>
        <v>4.6</v>
      </c>
      <c r="J91" s="6">
        <f t="shared" si="8"/>
        <v>5.138057690023482</v>
      </c>
      <c r="K91" s="6">
        <f t="shared" si="9"/>
        <v>9.738057690023481</v>
      </c>
      <c r="L91" s="36"/>
    </row>
    <row r="92" spans="1:12" ht="11.25">
      <c r="A92" s="18" t="s">
        <v>65</v>
      </c>
      <c r="B92" s="19">
        <v>8</v>
      </c>
      <c r="C92" s="20">
        <v>14240.3</v>
      </c>
      <c r="D92" s="20">
        <v>29500</v>
      </c>
      <c r="E92" s="21"/>
      <c r="F92" s="49"/>
      <c r="G92" s="58">
        <f t="shared" si="10"/>
        <v>8</v>
      </c>
      <c r="H92" s="17">
        <f t="shared" si="10"/>
        <v>14240.3</v>
      </c>
      <c r="I92" s="6">
        <f t="shared" si="7"/>
        <v>7.6</v>
      </c>
      <c r="J92" s="6">
        <f t="shared" si="8"/>
        <v>5.42156340511846</v>
      </c>
      <c r="K92" s="6">
        <f t="shared" si="9"/>
        <v>13.02156340511846</v>
      </c>
      <c r="L92" s="36"/>
    </row>
    <row r="93" spans="1:12" ht="11.25">
      <c r="A93" s="18" t="s">
        <v>89</v>
      </c>
      <c r="B93" s="19">
        <v>2</v>
      </c>
      <c r="C93" s="20">
        <v>11200</v>
      </c>
      <c r="D93" s="20">
        <v>20000</v>
      </c>
      <c r="E93" s="21"/>
      <c r="F93" s="49"/>
      <c r="G93" s="58">
        <f t="shared" si="10"/>
        <v>2</v>
      </c>
      <c r="H93" s="17">
        <f t="shared" si="10"/>
        <v>11200</v>
      </c>
      <c r="I93" s="6">
        <f t="shared" si="7"/>
        <v>4</v>
      </c>
      <c r="J93" s="6">
        <f t="shared" si="8"/>
        <v>5.296559065118276</v>
      </c>
      <c r="K93" s="6">
        <f t="shared" si="9"/>
        <v>9.296559065118277</v>
      </c>
      <c r="L93" s="36"/>
    </row>
    <row r="94" spans="1:12" ht="11.25">
      <c r="A94" s="18" t="s">
        <v>66</v>
      </c>
      <c r="B94" s="19">
        <v>1</v>
      </c>
      <c r="C94" s="20">
        <v>1000</v>
      </c>
      <c r="D94" s="20">
        <v>2000</v>
      </c>
      <c r="E94" s="21"/>
      <c r="F94" s="49"/>
      <c r="G94" s="58">
        <f t="shared" si="10"/>
        <v>1</v>
      </c>
      <c r="H94" s="17">
        <f t="shared" si="10"/>
        <v>1000</v>
      </c>
      <c r="I94" s="6">
        <f t="shared" si="7"/>
        <v>3.4</v>
      </c>
      <c r="J94" s="6">
        <f t="shared" si="8"/>
        <v>4.877177994828547</v>
      </c>
      <c r="K94" s="6">
        <f t="shared" si="9"/>
        <v>8.277177994828547</v>
      </c>
      <c r="L94" s="36"/>
    </row>
    <row r="95" spans="1:12" ht="11.25">
      <c r="A95" s="27" t="s">
        <v>24</v>
      </c>
      <c r="B95" s="15">
        <f>SUM(B96:B96)</f>
        <v>1</v>
      </c>
      <c r="C95" s="16">
        <f>SUM(C96:C96)</f>
        <v>6402.2</v>
      </c>
      <c r="D95" s="16">
        <f>SUM(D96:D96)</f>
        <v>20000</v>
      </c>
      <c r="E95" s="21"/>
      <c r="F95" s="49"/>
      <c r="G95" s="58"/>
      <c r="H95" s="17"/>
      <c r="I95" s="6"/>
      <c r="J95" s="6"/>
      <c r="K95" s="6"/>
      <c r="L95" s="36"/>
    </row>
    <row r="96" spans="1:12" ht="11.25">
      <c r="A96" s="12" t="s">
        <v>78</v>
      </c>
      <c r="B96" s="13">
        <v>1</v>
      </c>
      <c r="C96" s="14">
        <v>6402.2</v>
      </c>
      <c r="D96" s="14">
        <v>20000</v>
      </c>
      <c r="E96" s="21"/>
      <c r="F96" s="49"/>
      <c r="G96" s="58">
        <f>B96-E96</f>
        <v>1</v>
      </c>
      <c r="H96" s="17">
        <f>C96-F96</f>
        <v>6402.2</v>
      </c>
      <c r="I96" s="6">
        <f t="shared" si="7"/>
        <v>3.4</v>
      </c>
      <c r="J96" s="6">
        <f t="shared" si="8"/>
        <v>5.099293722075525</v>
      </c>
      <c r="K96" s="6">
        <f t="shared" si="9"/>
        <v>8.499293722075524</v>
      </c>
      <c r="L96" s="36"/>
    </row>
    <row r="97" spans="1:12" ht="11.25">
      <c r="A97" s="27" t="s">
        <v>113</v>
      </c>
      <c r="B97" s="15">
        <v>2</v>
      </c>
      <c r="C97" s="16">
        <v>10500</v>
      </c>
      <c r="D97" s="16">
        <v>15000</v>
      </c>
      <c r="E97" s="21"/>
      <c r="F97" s="49"/>
      <c r="G97" s="58"/>
      <c r="H97" s="17"/>
      <c r="I97" s="6"/>
      <c r="J97" s="6"/>
      <c r="K97" s="6"/>
      <c r="L97" s="36"/>
    </row>
    <row r="98" spans="1:12" ht="11.25">
      <c r="A98" s="12" t="s">
        <v>114</v>
      </c>
      <c r="B98" s="13">
        <v>2</v>
      </c>
      <c r="C98" s="14">
        <v>10500</v>
      </c>
      <c r="D98" s="14">
        <v>15000</v>
      </c>
      <c r="E98" s="21"/>
      <c r="F98" s="49"/>
      <c r="G98" s="58">
        <f>B98-E98</f>
        <v>2</v>
      </c>
      <c r="H98" s="17">
        <f>C98-F98</f>
        <v>10500</v>
      </c>
      <c r="I98" s="6">
        <f t="shared" si="7"/>
        <v>4</v>
      </c>
      <c r="J98" s="6">
        <f t="shared" si="8"/>
        <v>5.267778011274864</v>
      </c>
      <c r="K98" s="6">
        <f t="shared" si="9"/>
        <v>9.267778011274864</v>
      </c>
      <c r="L98" s="36"/>
    </row>
    <row r="99" spans="1:12" ht="11.25">
      <c r="A99" s="27" t="s">
        <v>7</v>
      </c>
      <c r="B99" s="54">
        <f>SUM(B100:B102)</f>
        <v>7</v>
      </c>
      <c r="C99" s="16">
        <f>SUM(C100:C102)</f>
        <v>101852.09999999999</v>
      </c>
      <c r="D99" s="16">
        <f>SUM(D100:D102)</f>
        <v>202885</v>
      </c>
      <c r="E99" s="21"/>
      <c r="F99" s="49"/>
      <c r="G99" s="58"/>
      <c r="H99" s="17"/>
      <c r="I99" s="6"/>
      <c r="J99" s="6"/>
      <c r="K99" s="6"/>
      <c r="L99" s="36"/>
    </row>
    <row r="100" spans="1:12" ht="11.25">
      <c r="A100" s="23" t="s">
        <v>106</v>
      </c>
      <c r="B100" s="13">
        <v>2</v>
      </c>
      <c r="C100" s="14">
        <v>15712.3</v>
      </c>
      <c r="D100" s="14">
        <v>28700</v>
      </c>
      <c r="E100" s="21"/>
      <c r="F100" s="49"/>
      <c r="G100" s="58">
        <f aca="true" t="shared" si="11" ref="G100:H102">B100-E100</f>
        <v>2</v>
      </c>
      <c r="H100" s="17">
        <f t="shared" si="11"/>
        <v>15712.3</v>
      </c>
      <c r="I100" s="6">
        <f t="shared" si="7"/>
        <v>4</v>
      </c>
      <c r="J100" s="6">
        <f t="shared" si="8"/>
        <v>5.482085849772036</v>
      </c>
      <c r="K100" s="6">
        <f t="shared" si="9"/>
        <v>9.482085849772037</v>
      </c>
      <c r="L100" s="36"/>
    </row>
    <row r="101" spans="1:12" ht="11.25">
      <c r="A101" s="23" t="s">
        <v>83</v>
      </c>
      <c r="B101" s="13">
        <v>3</v>
      </c>
      <c r="C101" s="14">
        <v>52470.6</v>
      </c>
      <c r="D101" s="14">
        <v>82185</v>
      </c>
      <c r="E101" s="21"/>
      <c r="F101" s="49"/>
      <c r="G101" s="58">
        <f t="shared" si="11"/>
        <v>3</v>
      </c>
      <c r="H101" s="17">
        <f t="shared" si="11"/>
        <v>52470.6</v>
      </c>
      <c r="I101" s="6">
        <f t="shared" si="7"/>
        <v>4.6</v>
      </c>
      <c r="J101" s="6">
        <f t="shared" si="8"/>
        <v>6.993432437618209</v>
      </c>
      <c r="K101" s="6">
        <f t="shared" si="9"/>
        <v>11.593432437618208</v>
      </c>
      <c r="L101" s="36"/>
    </row>
    <row r="102" spans="1:12" ht="11.25">
      <c r="A102" s="12" t="s">
        <v>8</v>
      </c>
      <c r="B102" s="13">
        <v>2</v>
      </c>
      <c r="C102" s="17">
        <v>33669.2</v>
      </c>
      <c r="D102" s="14">
        <v>92000</v>
      </c>
      <c r="E102" s="21"/>
      <c r="F102" s="49"/>
      <c r="G102" s="58">
        <f t="shared" si="11"/>
        <v>2</v>
      </c>
      <c r="H102" s="17">
        <f t="shared" si="11"/>
        <v>33669.2</v>
      </c>
      <c r="I102" s="6">
        <f t="shared" si="7"/>
        <v>4</v>
      </c>
      <c r="J102" s="6">
        <f t="shared" si="8"/>
        <v>6.2203980008588635</v>
      </c>
      <c r="K102" s="6">
        <f t="shared" si="9"/>
        <v>10.220398000858864</v>
      </c>
      <c r="L102" s="36"/>
    </row>
    <row r="103" spans="1:12" ht="11.25">
      <c r="A103" s="27" t="s">
        <v>25</v>
      </c>
      <c r="B103" s="15">
        <f>SUM(B104:B109)</f>
        <v>9</v>
      </c>
      <c r="C103" s="39">
        <f>SUM(C104:C109)</f>
        <v>39263</v>
      </c>
      <c r="D103" s="16">
        <f>SUM(D104:D109)</f>
        <v>141441</v>
      </c>
      <c r="E103" s="21"/>
      <c r="F103" s="49"/>
      <c r="G103" s="58"/>
      <c r="H103" s="17"/>
      <c r="I103" s="6"/>
      <c r="J103" s="6"/>
      <c r="K103" s="6"/>
      <c r="L103" s="32"/>
    </row>
    <row r="104" spans="1:12" ht="11.25">
      <c r="A104" s="23" t="s">
        <v>75</v>
      </c>
      <c r="B104" s="13">
        <v>1</v>
      </c>
      <c r="C104" s="17">
        <v>5773</v>
      </c>
      <c r="D104" s="14">
        <v>20000</v>
      </c>
      <c r="E104" s="21"/>
      <c r="F104" s="49"/>
      <c r="G104" s="58">
        <f aca="true" t="shared" si="12" ref="G104:H109">B104-E104</f>
        <v>1</v>
      </c>
      <c r="H104" s="17">
        <f t="shared" si="12"/>
        <v>5773</v>
      </c>
      <c r="I104" s="6">
        <f t="shared" si="7"/>
        <v>3.4</v>
      </c>
      <c r="J104" s="6">
        <f t="shared" si="8"/>
        <v>5.073423666249417</v>
      </c>
      <c r="K104" s="6">
        <f t="shared" si="9"/>
        <v>8.473423666249417</v>
      </c>
      <c r="L104" s="32"/>
    </row>
    <row r="105" spans="1:12" ht="11.25">
      <c r="A105" s="23" t="s">
        <v>74</v>
      </c>
      <c r="B105" s="13">
        <v>3</v>
      </c>
      <c r="C105" s="17">
        <v>9040</v>
      </c>
      <c r="D105" s="14">
        <v>30150</v>
      </c>
      <c r="E105" s="21"/>
      <c r="F105" s="49"/>
      <c r="G105" s="58">
        <f t="shared" si="12"/>
        <v>3</v>
      </c>
      <c r="H105" s="17">
        <f t="shared" si="12"/>
        <v>9040</v>
      </c>
      <c r="I105" s="6">
        <f t="shared" si="7"/>
        <v>4.6</v>
      </c>
      <c r="J105" s="6">
        <f t="shared" si="8"/>
        <v>5.207748956115745</v>
      </c>
      <c r="K105" s="6">
        <f t="shared" si="9"/>
        <v>9.807748956115745</v>
      </c>
      <c r="L105" s="32"/>
    </row>
    <row r="106" spans="1:12" ht="11.25">
      <c r="A106" s="23" t="s">
        <v>86</v>
      </c>
      <c r="B106" s="13">
        <v>2</v>
      </c>
      <c r="C106" s="17">
        <v>18900</v>
      </c>
      <c r="D106" s="14">
        <v>64000</v>
      </c>
      <c r="E106" s="21"/>
      <c r="F106" s="49"/>
      <c r="G106" s="58">
        <f t="shared" si="12"/>
        <v>2</v>
      </c>
      <c r="H106" s="17">
        <f t="shared" si="12"/>
        <v>18900</v>
      </c>
      <c r="I106" s="6">
        <f t="shared" si="7"/>
        <v>4</v>
      </c>
      <c r="J106" s="6">
        <f t="shared" si="8"/>
        <v>5.613150657395817</v>
      </c>
      <c r="K106" s="6">
        <f t="shared" si="9"/>
        <v>9.613150657395817</v>
      </c>
      <c r="L106" s="32"/>
    </row>
    <row r="107" spans="1:12" ht="11.25">
      <c r="A107" s="12" t="s">
        <v>4</v>
      </c>
      <c r="B107" s="13"/>
      <c r="C107" s="17"/>
      <c r="D107" s="14">
        <v>1935</v>
      </c>
      <c r="E107" s="21"/>
      <c r="F107" s="49"/>
      <c r="G107" s="58">
        <f t="shared" si="12"/>
        <v>0</v>
      </c>
      <c r="H107" s="17">
        <f t="shared" si="12"/>
        <v>0</v>
      </c>
      <c r="I107" s="6">
        <f t="shared" si="7"/>
        <v>2.8</v>
      </c>
      <c r="J107" s="6">
        <f t="shared" si="8"/>
        <v>4.836062203623672</v>
      </c>
      <c r="K107" s="6">
        <f t="shared" si="9"/>
        <v>7.636062203623672</v>
      </c>
      <c r="L107" s="32"/>
    </row>
    <row r="108" spans="1:12" ht="11.25">
      <c r="A108" s="12" t="s">
        <v>109</v>
      </c>
      <c r="B108" s="13">
        <v>1</v>
      </c>
      <c r="C108" s="17">
        <v>2500</v>
      </c>
      <c r="D108" s="14">
        <v>15000</v>
      </c>
      <c r="E108" s="21"/>
      <c r="F108" s="49"/>
      <c r="G108" s="58">
        <f t="shared" si="12"/>
        <v>1</v>
      </c>
      <c r="H108" s="17">
        <f t="shared" si="12"/>
        <v>2500</v>
      </c>
      <c r="I108" s="6">
        <f t="shared" si="7"/>
        <v>3.4</v>
      </c>
      <c r="J108" s="6">
        <f t="shared" si="8"/>
        <v>4.93885168163586</v>
      </c>
      <c r="K108" s="6">
        <f t="shared" si="9"/>
        <v>8.33885168163586</v>
      </c>
      <c r="L108" s="32"/>
    </row>
    <row r="109" spans="1:12" ht="11.25">
      <c r="A109" s="12" t="s">
        <v>60</v>
      </c>
      <c r="B109" s="13">
        <v>2</v>
      </c>
      <c r="C109" s="17">
        <v>3050</v>
      </c>
      <c r="D109" s="14">
        <v>10356</v>
      </c>
      <c r="E109" s="21"/>
      <c r="F109" s="49"/>
      <c r="G109" s="58">
        <f t="shared" si="12"/>
        <v>2</v>
      </c>
      <c r="H109" s="17">
        <f t="shared" si="12"/>
        <v>3050</v>
      </c>
      <c r="I109" s="6">
        <f t="shared" si="7"/>
        <v>4</v>
      </c>
      <c r="J109" s="6">
        <f t="shared" si="8"/>
        <v>4.961465366798542</v>
      </c>
      <c r="K109" s="6">
        <f t="shared" si="9"/>
        <v>8.961465366798542</v>
      </c>
      <c r="L109" s="32"/>
    </row>
    <row r="110" spans="1:12" ht="11.25">
      <c r="A110" s="28" t="s">
        <v>5</v>
      </c>
      <c r="B110" s="15">
        <f>SUM(B111:B113)</f>
        <v>20</v>
      </c>
      <c r="C110" s="39">
        <f>SUM(C111:C113)</f>
        <v>130876</v>
      </c>
      <c r="D110" s="16">
        <f>SUM(D111:D113)</f>
        <v>248700</v>
      </c>
      <c r="E110" s="21"/>
      <c r="F110" s="49"/>
      <c r="G110" s="58"/>
      <c r="H110" s="17"/>
      <c r="I110" s="6"/>
      <c r="J110" s="6"/>
      <c r="K110" s="6"/>
      <c r="L110" s="32"/>
    </row>
    <row r="111" spans="1:12" ht="11.25">
      <c r="A111" s="29" t="s">
        <v>61</v>
      </c>
      <c r="B111" s="13">
        <v>7</v>
      </c>
      <c r="C111" s="17">
        <v>48376</v>
      </c>
      <c r="D111" s="14">
        <v>91700</v>
      </c>
      <c r="E111" s="21"/>
      <c r="F111" s="49"/>
      <c r="G111" s="58">
        <f aca="true" t="shared" si="13" ref="G111:H113">B111-E111</f>
        <v>7</v>
      </c>
      <c r="H111" s="17">
        <f t="shared" si="13"/>
        <v>48376</v>
      </c>
      <c r="I111" s="6">
        <f t="shared" si="7"/>
        <v>7</v>
      </c>
      <c r="J111" s="6">
        <f t="shared" si="8"/>
        <v>6.825079718950725</v>
      </c>
      <c r="K111" s="6">
        <f t="shared" si="9"/>
        <v>13.825079718950725</v>
      </c>
      <c r="L111" s="63">
        <v>3</v>
      </c>
    </row>
    <row r="112" spans="1:12" ht="11.25">
      <c r="A112" s="29" t="s">
        <v>62</v>
      </c>
      <c r="B112" s="13">
        <v>12</v>
      </c>
      <c r="C112" s="17">
        <v>82100</v>
      </c>
      <c r="D112" s="14">
        <v>153000</v>
      </c>
      <c r="E112" s="21"/>
      <c r="F112" s="49"/>
      <c r="G112" s="58">
        <f t="shared" si="13"/>
        <v>12</v>
      </c>
      <c r="H112" s="17">
        <f t="shared" si="13"/>
        <v>82100</v>
      </c>
      <c r="I112" s="6">
        <f t="shared" si="7"/>
        <v>10</v>
      </c>
      <c r="J112" s="6">
        <f>1+9*(H112-$H$71)/($H$70-$H$71)</f>
        <v>8.211668661543943</v>
      </c>
      <c r="K112" s="6">
        <f t="shared" si="9"/>
        <v>18.211668661543943</v>
      </c>
      <c r="L112" s="63">
        <v>1</v>
      </c>
    </row>
    <row r="113" spans="1:12" ht="11.25">
      <c r="A113" s="29" t="s">
        <v>135</v>
      </c>
      <c r="B113" s="13">
        <v>1</v>
      </c>
      <c r="C113" s="17">
        <v>400</v>
      </c>
      <c r="D113" s="14">
        <v>4000</v>
      </c>
      <c r="E113" s="21"/>
      <c r="F113" s="49"/>
      <c r="G113" s="58">
        <f t="shared" si="13"/>
        <v>1</v>
      </c>
      <c r="H113" s="17">
        <f t="shared" si="13"/>
        <v>400</v>
      </c>
      <c r="I113" s="6">
        <f t="shared" si="7"/>
        <v>3.4</v>
      </c>
      <c r="J113" s="6">
        <f t="shared" si="8"/>
        <v>4.852508520105622</v>
      </c>
      <c r="K113" s="6">
        <f t="shared" si="9"/>
        <v>8.252508520105621</v>
      </c>
      <c r="L113" s="32"/>
    </row>
    <row r="114" spans="1:12" ht="11.25">
      <c r="A114" s="27" t="s">
        <v>26</v>
      </c>
      <c r="B114" s="15">
        <f>SUM(B115:B115)</f>
        <v>1</v>
      </c>
      <c r="C114" s="39">
        <f>SUM(C115:C115)</f>
        <v>6815</v>
      </c>
      <c r="D114" s="16">
        <f>SUM(D115:D115)</f>
        <v>10000</v>
      </c>
      <c r="E114" s="21"/>
      <c r="F114" s="49"/>
      <c r="G114" s="58"/>
      <c r="H114" s="17"/>
      <c r="I114" s="6"/>
      <c r="J114" s="6"/>
      <c r="K114" s="6"/>
      <c r="L114" s="32"/>
    </row>
    <row r="115" spans="1:12" ht="11.25">
      <c r="A115" s="12" t="s">
        <v>10</v>
      </c>
      <c r="B115" s="13">
        <v>1</v>
      </c>
      <c r="C115" s="17">
        <v>6815</v>
      </c>
      <c r="D115" s="14">
        <v>10000</v>
      </c>
      <c r="E115" s="21"/>
      <c r="F115" s="49"/>
      <c r="G115" s="58">
        <f>B115-E115</f>
        <v>1</v>
      </c>
      <c r="H115" s="17">
        <f>C115-F115</f>
        <v>6815</v>
      </c>
      <c r="I115" s="6">
        <f t="shared" si="7"/>
        <v>3.4</v>
      </c>
      <c r="J115" s="6">
        <f t="shared" si="8"/>
        <v>5.116266320684898</v>
      </c>
      <c r="K115" s="6">
        <f t="shared" si="9"/>
        <v>8.516266320684897</v>
      </c>
      <c r="L115" s="32"/>
    </row>
    <row r="116" spans="1:12" ht="11.25">
      <c r="A116" s="27" t="s">
        <v>27</v>
      </c>
      <c r="B116" s="54">
        <f>SUM(B117:B119)</f>
        <v>12</v>
      </c>
      <c r="C116" s="39">
        <f>SUM(C117:C119)</f>
        <v>102049.9</v>
      </c>
      <c r="D116" s="16">
        <f>SUM(D117:D119)</f>
        <v>231721.16999999998</v>
      </c>
      <c r="E116" s="21"/>
      <c r="F116" s="49"/>
      <c r="G116" s="58"/>
      <c r="H116" s="17"/>
      <c r="I116" s="6"/>
      <c r="J116" s="6"/>
      <c r="K116" s="6"/>
      <c r="L116" s="36"/>
    </row>
    <row r="117" spans="1:12" ht="11.25">
      <c r="A117" s="12" t="s">
        <v>115</v>
      </c>
      <c r="B117" s="13">
        <v>5</v>
      </c>
      <c r="C117" s="17">
        <v>43470.9</v>
      </c>
      <c r="D117" s="14">
        <v>86321.17</v>
      </c>
      <c r="E117" s="21"/>
      <c r="F117" s="49"/>
      <c r="G117" s="58">
        <f aca="true" t="shared" si="14" ref="G117:H119">B117-E117</f>
        <v>5</v>
      </c>
      <c r="H117" s="17">
        <f t="shared" si="14"/>
        <v>43470.9</v>
      </c>
      <c r="I117" s="6">
        <f t="shared" si="7"/>
        <v>5.8</v>
      </c>
      <c r="J117" s="6">
        <f t="shared" si="8"/>
        <v>6.62340265151169</v>
      </c>
      <c r="K117" s="6">
        <f t="shared" si="9"/>
        <v>12.42340265151169</v>
      </c>
      <c r="L117" s="36"/>
    </row>
    <row r="118" spans="1:12" ht="11.25">
      <c r="A118" s="12" t="s">
        <v>38</v>
      </c>
      <c r="B118" s="13">
        <v>1</v>
      </c>
      <c r="C118" s="17">
        <v>13129</v>
      </c>
      <c r="D118" s="14">
        <v>20000</v>
      </c>
      <c r="E118" s="21"/>
      <c r="F118" s="49"/>
      <c r="G118" s="58">
        <f t="shared" si="14"/>
        <v>1</v>
      </c>
      <c r="H118" s="17">
        <f t="shared" si="14"/>
        <v>13129</v>
      </c>
      <c r="I118" s="6">
        <f t="shared" si="7"/>
        <v>3.4</v>
      </c>
      <c r="J118" s="6">
        <f t="shared" si="8"/>
        <v>5.375871426352481</v>
      </c>
      <c r="K118" s="6">
        <f t="shared" si="9"/>
        <v>8.77587142635248</v>
      </c>
      <c r="L118" s="36"/>
    </row>
    <row r="119" spans="1:12" ht="11.25">
      <c r="A119" s="12" t="s">
        <v>70</v>
      </c>
      <c r="B119" s="13">
        <v>6</v>
      </c>
      <c r="C119" s="17">
        <v>45450</v>
      </c>
      <c r="D119" s="14">
        <v>125400</v>
      </c>
      <c r="E119" s="21"/>
      <c r="F119" s="49"/>
      <c r="G119" s="58">
        <f t="shared" si="14"/>
        <v>6</v>
      </c>
      <c r="H119" s="17">
        <f t="shared" si="14"/>
        <v>45450</v>
      </c>
      <c r="I119" s="6">
        <f t="shared" si="7"/>
        <v>6.4</v>
      </c>
      <c r="J119" s="6">
        <f t="shared" si="8"/>
        <v>6.7047749138852595</v>
      </c>
      <c r="K119" s="6">
        <f t="shared" si="9"/>
        <v>13.10477491388526</v>
      </c>
      <c r="L119" s="36"/>
    </row>
    <row r="120" spans="1:12" ht="11.25">
      <c r="A120" s="27" t="s">
        <v>116</v>
      </c>
      <c r="B120" s="15">
        <v>1</v>
      </c>
      <c r="C120" s="39">
        <v>5000</v>
      </c>
      <c r="D120" s="16">
        <v>10000</v>
      </c>
      <c r="E120" s="21"/>
      <c r="F120" s="49"/>
      <c r="G120" s="58"/>
      <c r="H120" s="17"/>
      <c r="I120" s="6"/>
      <c r="J120" s="6"/>
      <c r="K120" s="6"/>
      <c r="L120" s="36"/>
    </row>
    <row r="121" spans="1:12" ht="11.25">
      <c r="A121" s="23" t="s">
        <v>117</v>
      </c>
      <c r="B121" s="19">
        <v>1</v>
      </c>
      <c r="C121" s="17">
        <v>5000</v>
      </c>
      <c r="D121" s="14">
        <v>10000</v>
      </c>
      <c r="E121" s="21"/>
      <c r="F121" s="49"/>
      <c r="G121" s="58">
        <f>B121-E121</f>
        <v>1</v>
      </c>
      <c r="H121" s="17">
        <f>C121-F121</f>
        <v>5000</v>
      </c>
      <c r="I121" s="6">
        <f t="shared" si="7"/>
        <v>3.4</v>
      </c>
      <c r="J121" s="6">
        <f t="shared" si="8"/>
        <v>5.041641159648049</v>
      </c>
      <c r="K121" s="6">
        <f t="shared" si="9"/>
        <v>8.441641159648048</v>
      </c>
      <c r="L121" s="36"/>
    </row>
    <row r="122" spans="1:12" ht="11.25">
      <c r="A122" s="27" t="s">
        <v>118</v>
      </c>
      <c r="B122" s="15">
        <v>2</v>
      </c>
      <c r="C122" s="39">
        <v>19000</v>
      </c>
      <c r="D122" s="16">
        <v>55000</v>
      </c>
      <c r="E122" s="21"/>
      <c r="F122" s="49"/>
      <c r="G122" s="58"/>
      <c r="H122" s="17"/>
      <c r="I122" s="6"/>
      <c r="J122" s="6"/>
      <c r="K122" s="6"/>
      <c r="L122" s="36"/>
    </row>
    <row r="123" spans="1:12" ht="11.25">
      <c r="A123" s="23" t="s">
        <v>119</v>
      </c>
      <c r="B123" s="13">
        <v>2</v>
      </c>
      <c r="C123" s="17">
        <v>19000</v>
      </c>
      <c r="D123" s="14">
        <v>55000</v>
      </c>
      <c r="E123" s="21"/>
      <c r="F123" s="49"/>
      <c r="G123" s="58">
        <f>B123-E123</f>
        <v>2</v>
      </c>
      <c r="H123" s="17">
        <f>C123-F123</f>
        <v>19000</v>
      </c>
      <c r="I123" s="6">
        <f t="shared" si="7"/>
        <v>4</v>
      </c>
      <c r="J123" s="6">
        <f t="shared" si="8"/>
        <v>5.6172622365163045</v>
      </c>
      <c r="K123" s="6">
        <f t="shared" si="9"/>
        <v>9.617262236516304</v>
      </c>
      <c r="L123" s="36"/>
    </row>
    <row r="124" spans="1:13" s="22" customFormat="1" ht="11.25">
      <c r="A124" s="27" t="s">
        <v>37</v>
      </c>
      <c r="B124" s="24">
        <f>SUM(B125:B125)</f>
        <v>2</v>
      </c>
      <c r="C124" s="45">
        <f>SUM(C125:C125)</f>
        <v>3332</v>
      </c>
      <c r="D124" s="25">
        <f>SUM(D125:D125)</f>
        <v>12664</v>
      </c>
      <c r="E124" s="21"/>
      <c r="F124" s="49"/>
      <c r="G124" s="58"/>
      <c r="H124" s="17"/>
      <c r="I124" s="6"/>
      <c r="J124" s="6"/>
      <c r="K124" s="6"/>
      <c r="L124" s="36"/>
      <c r="M124" s="3"/>
    </row>
    <row r="125" spans="1:13" s="22" customFormat="1" ht="11.25">
      <c r="A125" s="23" t="s">
        <v>96</v>
      </c>
      <c r="B125" s="19">
        <v>2</v>
      </c>
      <c r="C125" s="44">
        <v>3332</v>
      </c>
      <c r="D125" s="20">
        <v>12664</v>
      </c>
      <c r="E125" s="21"/>
      <c r="F125" s="49"/>
      <c r="G125" s="58">
        <f>B125-E125</f>
        <v>2</v>
      </c>
      <c r="H125" s="17">
        <f>C125-F125</f>
        <v>3332</v>
      </c>
      <c r="I125" s="6">
        <f t="shared" si="7"/>
        <v>4</v>
      </c>
      <c r="J125" s="6">
        <f t="shared" si="8"/>
        <v>4.973060019918316</v>
      </c>
      <c r="K125" s="6">
        <f t="shared" si="9"/>
        <v>8.973060019918316</v>
      </c>
      <c r="L125" s="36"/>
      <c r="M125" s="3"/>
    </row>
    <row r="126" spans="1:12" ht="11.25">
      <c r="A126" s="27" t="s">
        <v>95</v>
      </c>
      <c r="B126" s="24">
        <f>SUM(B127:B128)</f>
        <v>3</v>
      </c>
      <c r="C126" s="45">
        <f>SUM(C127:C128)</f>
        <v>11208</v>
      </c>
      <c r="D126" s="25">
        <f>SUM(D127:D128)</f>
        <v>25303</v>
      </c>
      <c r="E126" s="21"/>
      <c r="F126" s="49"/>
      <c r="G126" s="58"/>
      <c r="H126" s="17"/>
      <c r="I126" s="6"/>
      <c r="J126" s="6"/>
      <c r="K126" s="6"/>
      <c r="L126" s="36"/>
    </row>
    <row r="127" spans="1:12" ht="11.25">
      <c r="A127" s="23" t="s">
        <v>97</v>
      </c>
      <c r="B127" s="19">
        <v>2</v>
      </c>
      <c r="C127" s="44">
        <v>4500</v>
      </c>
      <c r="D127" s="20">
        <v>12690</v>
      </c>
      <c r="E127" s="21"/>
      <c r="F127" s="49"/>
      <c r="G127" s="58">
        <f>B127-E127</f>
        <v>2</v>
      </c>
      <c r="H127" s="17">
        <f>C127-F127</f>
        <v>4500</v>
      </c>
      <c r="I127" s="6">
        <f t="shared" si="7"/>
        <v>4</v>
      </c>
      <c r="J127" s="6">
        <f t="shared" si="8"/>
        <v>5.021083264045611</v>
      </c>
      <c r="K127" s="6">
        <f t="shared" si="9"/>
        <v>9.021083264045611</v>
      </c>
      <c r="L127" s="36"/>
    </row>
    <row r="128" spans="1:12" ht="11.25">
      <c r="A128" s="23" t="s">
        <v>98</v>
      </c>
      <c r="B128" s="19">
        <v>1</v>
      </c>
      <c r="C128" s="44">
        <v>6708</v>
      </c>
      <c r="D128" s="20">
        <v>12613</v>
      </c>
      <c r="E128" s="21"/>
      <c r="F128" s="49"/>
      <c r="G128" s="58">
        <f>B128-E128</f>
        <v>1</v>
      </c>
      <c r="H128" s="17">
        <f>C128-F128</f>
        <v>6708</v>
      </c>
      <c r="I128" s="6">
        <f t="shared" si="7"/>
        <v>3.4</v>
      </c>
      <c r="J128" s="6">
        <f t="shared" si="8"/>
        <v>5.111866931025976</v>
      </c>
      <c r="K128" s="6">
        <f t="shared" si="9"/>
        <v>8.511866931025976</v>
      </c>
      <c r="L128" s="36"/>
    </row>
    <row r="129" spans="1:12" ht="11.25">
      <c r="A129" s="27" t="s">
        <v>131</v>
      </c>
      <c r="B129" s="24">
        <f>B130</f>
        <v>1</v>
      </c>
      <c r="C129" s="45">
        <f>C130</f>
        <v>3725</v>
      </c>
      <c r="D129" s="25">
        <f>D130</f>
        <v>7450</v>
      </c>
      <c r="E129" s="21"/>
      <c r="F129" s="49"/>
      <c r="G129" s="58"/>
      <c r="H129" s="17"/>
      <c r="I129" s="6"/>
      <c r="J129" s="6"/>
      <c r="K129" s="6"/>
      <c r="L129" s="36"/>
    </row>
    <row r="130" spans="1:12" ht="11.25">
      <c r="A130" s="23" t="s">
        <v>132</v>
      </c>
      <c r="B130" s="19">
        <v>1</v>
      </c>
      <c r="C130" s="44">
        <v>3725</v>
      </c>
      <c r="D130" s="20">
        <v>7450</v>
      </c>
      <c r="E130" s="21"/>
      <c r="F130" s="49"/>
      <c r="G130" s="58">
        <f>B130-E130</f>
        <v>1</v>
      </c>
      <c r="H130" s="17">
        <f>C130-F130</f>
        <v>3725</v>
      </c>
      <c r="I130" s="6">
        <f t="shared" si="7"/>
        <v>3.4</v>
      </c>
      <c r="J130" s="6">
        <f t="shared" si="8"/>
        <v>4.9892185258618325</v>
      </c>
      <c r="K130" s="6">
        <f t="shared" si="9"/>
        <v>8.389218525861832</v>
      </c>
      <c r="L130" s="36"/>
    </row>
    <row r="131" spans="1:12" s="41" customFormat="1" ht="11.25">
      <c r="A131" s="27" t="s">
        <v>67</v>
      </c>
      <c r="B131" s="24">
        <f>SUM(B132:B133)</f>
        <v>2</v>
      </c>
      <c r="C131" s="45">
        <f>SUM(C132:C133)</f>
        <v>116200</v>
      </c>
      <c r="D131" s="25">
        <f>SUM(D132:D133)</f>
        <v>534000</v>
      </c>
      <c r="E131" s="38"/>
      <c r="F131" s="52"/>
      <c r="G131" s="58"/>
      <c r="H131" s="17"/>
      <c r="I131" s="6"/>
      <c r="J131" s="6"/>
      <c r="K131" s="6"/>
      <c r="L131" s="40"/>
    </row>
    <row r="132" spans="1:12" ht="11.25">
      <c r="A132" s="23" t="s">
        <v>99</v>
      </c>
      <c r="B132" s="19">
        <v>1</v>
      </c>
      <c r="C132" s="44">
        <v>65800</v>
      </c>
      <c r="D132" s="20">
        <v>444000</v>
      </c>
      <c r="E132" s="21"/>
      <c r="F132" s="49"/>
      <c r="G132" s="58">
        <f>B132-E132</f>
        <v>1</v>
      </c>
      <c r="H132" s="17">
        <f>C132-F132</f>
        <v>65800</v>
      </c>
      <c r="I132" s="6">
        <f t="shared" si="7"/>
        <v>3.4</v>
      </c>
      <c r="J132" s="6">
        <f t="shared" si="8"/>
        <v>7.5414812649044745</v>
      </c>
      <c r="K132" s="6">
        <f t="shared" si="9"/>
        <v>10.941481264904475</v>
      </c>
      <c r="L132" s="36"/>
    </row>
    <row r="133" spans="1:12" ht="11.25">
      <c r="A133" s="23" t="s">
        <v>100</v>
      </c>
      <c r="B133" s="19">
        <v>1</v>
      </c>
      <c r="C133" s="44">
        <v>50400</v>
      </c>
      <c r="D133" s="20">
        <v>90000</v>
      </c>
      <c r="E133" s="21"/>
      <c r="F133" s="49"/>
      <c r="G133" s="58">
        <f>B133-E133</f>
        <v>1</v>
      </c>
      <c r="H133" s="17">
        <f>C133-F133</f>
        <v>50400</v>
      </c>
      <c r="I133" s="6">
        <f t="shared" si="7"/>
        <v>3.4</v>
      </c>
      <c r="J133" s="6">
        <f t="shared" si="8"/>
        <v>6.908298080349393</v>
      </c>
      <c r="K133" s="6">
        <f t="shared" si="9"/>
        <v>10.308298080349394</v>
      </c>
      <c r="L133" s="36"/>
    </row>
    <row r="134" spans="1:12" ht="11.25">
      <c r="A134" s="37" t="s">
        <v>80</v>
      </c>
      <c r="B134" s="33">
        <f>SUM(B135:B136)</f>
        <v>5</v>
      </c>
      <c r="C134" s="46">
        <f>SUM(C135:C136)</f>
        <v>31200</v>
      </c>
      <c r="D134" s="34">
        <f>SUM(D135:D136)</f>
        <v>66790</v>
      </c>
      <c r="E134" s="35"/>
      <c r="F134" s="53"/>
      <c r="G134" s="58"/>
      <c r="H134" s="17"/>
      <c r="I134" s="6"/>
      <c r="J134" s="6"/>
      <c r="K134" s="6"/>
      <c r="L134" s="36"/>
    </row>
    <row r="135" spans="1:12" ht="11.25">
      <c r="A135" s="23" t="s">
        <v>110</v>
      </c>
      <c r="B135" s="19">
        <v>3</v>
      </c>
      <c r="C135" s="44">
        <v>28100</v>
      </c>
      <c r="D135" s="20">
        <v>60790</v>
      </c>
      <c r="E135" s="35"/>
      <c r="F135" s="53"/>
      <c r="G135" s="58">
        <f>B135-E135</f>
        <v>3</v>
      </c>
      <c r="H135" s="17">
        <f>C135-F135</f>
        <v>28100</v>
      </c>
      <c r="I135" s="6">
        <f t="shared" si="7"/>
        <v>4.6</v>
      </c>
      <c r="J135" s="6">
        <f t="shared" si="8"/>
        <v>5.991415936480671</v>
      </c>
      <c r="K135" s="6">
        <f t="shared" si="9"/>
        <v>10.59141593648067</v>
      </c>
      <c r="L135" s="36"/>
    </row>
    <row r="136" spans="1:12" ht="11.25">
      <c r="A136" s="23" t="s">
        <v>101</v>
      </c>
      <c r="B136" s="19">
        <v>2</v>
      </c>
      <c r="C136" s="44">
        <v>3100</v>
      </c>
      <c r="D136" s="20">
        <v>6000</v>
      </c>
      <c r="E136" s="21"/>
      <c r="F136" s="49"/>
      <c r="G136" s="58">
        <f>B136-E136</f>
        <v>2</v>
      </c>
      <c r="H136" s="17">
        <f>C136-F136</f>
        <v>3100</v>
      </c>
      <c r="I136" s="6">
        <f>1+9*(G136-$G$71)/($G$112-$G$71)</f>
        <v>4</v>
      </c>
      <c r="J136" s="6">
        <f aca="true" t="shared" si="15" ref="J136:J142">1+9*(H136-$H$71)/($H$70-$H$71)</f>
        <v>4.9635211563587855</v>
      </c>
      <c r="K136" s="6">
        <f aca="true" t="shared" si="16" ref="K136:K142">I136+J136</f>
        <v>8.963521156358786</v>
      </c>
      <c r="L136" s="36"/>
    </row>
    <row r="137" spans="1:12" ht="11.25">
      <c r="A137" s="37" t="s">
        <v>133</v>
      </c>
      <c r="B137" s="33">
        <f>B138</f>
        <v>1</v>
      </c>
      <c r="C137" s="46">
        <f>SUM(C138)</f>
        <v>3000</v>
      </c>
      <c r="D137" s="34">
        <f>SUM(D138)</f>
        <v>5000</v>
      </c>
      <c r="E137" s="35"/>
      <c r="F137" s="53"/>
      <c r="G137" s="58"/>
      <c r="H137" s="17"/>
      <c r="I137" s="6"/>
      <c r="J137" s="6"/>
      <c r="K137" s="6"/>
      <c r="L137" s="36"/>
    </row>
    <row r="138" spans="1:12" ht="11.25">
      <c r="A138" s="23" t="s">
        <v>134</v>
      </c>
      <c r="B138" s="19">
        <v>1</v>
      </c>
      <c r="C138" s="44">
        <v>3000</v>
      </c>
      <c r="D138" s="20">
        <v>5000</v>
      </c>
      <c r="E138" s="35"/>
      <c r="F138" s="53"/>
      <c r="G138" s="58">
        <f>B138-E138</f>
        <v>1</v>
      </c>
      <c r="H138" s="17">
        <f>C138-F138</f>
        <v>3000</v>
      </c>
      <c r="I138" s="6">
        <f>1+9*(G138-$G$71)/($G$112-$G$71)</f>
        <v>3.4</v>
      </c>
      <c r="J138" s="6">
        <f t="shared" si="15"/>
        <v>4.959409577238298</v>
      </c>
      <c r="K138" s="6">
        <f t="shared" si="16"/>
        <v>8.359409577238297</v>
      </c>
      <c r="L138" s="36"/>
    </row>
    <row r="139" spans="1:12" ht="11.25">
      <c r="A139" s="37" t="s">
        <v>144</v>
      </c>
      <c r="B139" s="33">
        <f>B140</f>
        <v>1</v>
      </c>
      <c r="C139" s="46">
        <f>SUM(C140:C141)</f>
        <v>6950</v>
      </c>
      <c r="D139" s="34">
        <f>SUM(D140:D141)</f>
        <v>12000</v>
      </c>
      <c r="E139" s="35"/>
      <c r="F139" s="53"/>
      <c r="G139" s="58"/>
      <c r="H139" s="17"/>
      <c r="I139" s="6"/>
      <c r="J139" s="6"/>
      <c r="K139" s="6"/>
      <c r="L139" s="36"/>
    </row>
    <row r="140" spans="1:12" ht="11.25">
      <c r="A140" s="23" t="s">
        <v>145</v>
      </c>
      <c r="B140" s="19">
        <v>1</v>
      </c>
      <c r="C140" s="44">
        <v>950</v>
      </c>
      <c r="D140" s="20">
        <v>2000</v>
      </c>
      <c r="E140" s="35"/>
      <c r="F140" s="53"/>
      <c r="G140" s="58">
        <f>B140-E140</f>
        <v>1</v>
      </c>
      <c r="H140" s="17">
        <f>C140-F140</f>
        <v>950</v>
      </c>
      <c r="I140" s="6">
        <f>1+9*(G140-$G$71)/($G$112-$G$71)</f>
        <v>3.4</v>
      </c>
      <c r="J140" s="6">
        <f t="shared" si="15"/>
        <v>4.875122205268303</v>
      </c>
      <c r="K140" s="6">
        <f t="shared" si="16"/>
        <v>8.275122205268303</v>
      </c>
      <c r="L140" s="36"/>
    </row>
    <row r="141" spans="1:12" ht="11.25">
      <c r="A141" s="37" t="s">
        <v>146</v>
      </c>
      <c r="B141" s="33">
        <f>B142</f>
        <v>1</v>
      </c>
      <c r="C141" s="46">
        <v>6000</v>
      </c>
      <c r="D141" s="34">
        <v>10000</v>
      </c>
      <c r="E141" s="35"/>
      <c r="F141" s="53"/>
      <c r="G141" s="58"/>
      <c r="H141" s="17"/>
      <c r="I141" s="6"/>
      <c r="J141" s="6"/>
      <c r="K141" s="6"/>
      <c r="L141" s="36"/>
    </row>
    <row r="142" spans="1:12" ht="11.25">
      <c r="A142" s="23" t="s">
        <v>147</v>
      </c>
      <c r="B142" s="19">
        <v>1</v>
      </c>
      <c r="C142" s="44">
        <v>6000</v>
      </c>
      <c r="D142" s="20">
        <v>10000</v>
      </c>
      <c r="E142" s="35"/>
      <c r="F142" s="53"/>
      <c r="G142" s="58">
        <f>B142-E142</f>
        <v>1</v>
      </c>
      <c r="H142" s="17">
        <f>C142-F142</f>
        <v>6000</v>
      </c>
      <c r="I142" s="6">
        <f>1+9*(G142-$G$71)/($G$112-$G$71)</f>
        <v>3.4</v>
      </c>
      <c r="J142" s="6">
        <f t="shared" si="15"/>
        <v>5.082756950852924</v>
      </c>
      <c r="K142" s="6">
        <f t="shared" si="16"/>
        <v>8.482756950852924</v>
      </c>
      <c r="L142" s="36"/>
    </row>
  </sheetData>
  <sheetProtection/>
  <mergeCells count="11">
    <mergeCell ref="K1:K3"/>
    <mergeCell ref="L1:L3"/>
    <mergeCell ref="G1:G3"/>
    <mergeCell ref="H1:H3"/>
    <mergeCell ref="I1:I3"/>
    <mergeCell ref="B1:B3"/>
    <mergeCell ref="C1:C3"/>
    <mergeCell ref="D1:D3"/>
    <mergeCell ref="F1:F3"/>
    <mergeCell ref="E1:E3"/>
    <mergeCell ref="J1:J3"/>
  </mergeCells>
  <printOptions/>
  <pageMargins left="0.1968503937007874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2019-01-23T03:19:32Z</cp:lastPrinted>
  <dcterms:created xsi:type="dcterms:W3CDTF">2016-02-11T09:35:50Z</dcterms:created>
  <dcterms:modified xsi:type="dcterms:W3CDTF">2019-01-23T04:00:44Z</dcterms:modified>
  <cp:category/>
  <cp:version/>
  <cp:contentType/>
  <cp:contentStatus/>
</cp:coreProperties>
</file>