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0" windowWidth="18195" windowHeight="12015" activeTab="0"/>
  </bookViews>
  <sheets>
    <sheet name="на 01.01.2019" sheetId="1" r:id="rId1"/>
  </sheets>
  <definedNames>
    <definedName name="_xlnm.Print_Titles" localSheetId="0">'на 01.01.2019'!$A:$A,'на 01.01.2019'!$1:$4</definedName>
  </definedNames>
  <calcPr fullCalcOnLoad="1"/>
</workbook>
</file>

<file path=xl/sharedStrings.xml><?xml version="1.0" encoding="utf-8"?>
<sst xmlns="http://schemas.openxmlformats.org/spreadsheetml/2006/main" count="92" uniqueCount="92">
  <si>
    <t>Организация</t>
  </si>
  <si>
    <t>Финансовая организация</t>
  </si>
  <si>
    <t>Заявка.Кредитный инспектор</t>
  </si>
  <si>
    <t>ФРМСП НСО</t>
  </si>
  <si>
    <t>Промсвязьбанк</t>
  </si>
  <si>
    <t>Головко Константин Викторович</t>
  </si>
  <si>
    <t>Акцепт</t>
  </si>
  <si>
    <t>Россельхозбанк</t>
  </si>
  <si>
    <t>Сбербанк</t>
  </si>
  <si>
    <t>Слежакова Татьяна Николаевна</t>
  </si>
  <si>
    <t>Левобережный</t>
  </si>
  <si>
    <t>Пятина Екатерина Станиславовна</t>
  </si>
  <si>
    <t>Клишина Олеся Анатольевна</t>
  </si>
  <si>
    <t>Сумма столбцов 09, 10</t>
  </si>
  <si>
    <t>Места по столбцу 11</t>
  </si>
  <si>
    <t xml:space="preserve">Интеза </t>
  </si>
  <si>
    <t>СМП Банк</t>
  </si>
  <si>
    <t>Количество поручительств,     V1i</t>
  </si>
  <si>
    <t>Сумма поручительства, тыс. руб.,            V2i</t>
  </si>
  <si>
    <t>Сумма кредита, тыс. руб.,     V3i</t>
  </si>
  <si>
    <t>кол-во кредитов по кот произведены выплаты, P1i</t>
  </si>
  <si>
    <t>Сумма выплат по требованиям, тыс. Руб,  P2i</t>
  </si>
  <si>
    <r>
      <t>Разница кол-ва выдан и выплачен поручит, C</t>
    </r>
    <r>
      <rPr>
        <sz val="8"/>
        <color indexed="8"/>
        <rFont val="Times New Roman"/>
        <family val="1"/>
      </rPr>
      <t>1i</t>
    </r>
  </si>
  <si>
    <r>
      <t>Баллы по кол-ву, выданных поручит-в,    B</t>
    </r>
    <r>
      <rPr>
        <sz val="8"/>
        <color indexed="8"/>
        <rFont val="Times New Roman"/>
        <family val="1"/>
      </rPr>
      <t>1i</t>
    </r>
  </si>
  <si>
    <r>
      <t>Баллы по сумме, выданных поручи-в,  B</t>
    </r>
    <r>
      <rPr>
        <sz val="8"/>
        <color indexed="8"/>
        <rFont val="Times New Roman"/>
        <family val="1"/>
      </rPr>
      <t>2i</t>
    </r>
  </si>
  <si>
    <t>Фомина Юлия Сергеевна</t>
  </si>
  <si>
    <t>Авксентьева Елена Валерьевна</t>
  </si>
  <si>
    <t>Меньшикова Евгения Владимировна</t>
  </si>
  <si>
    <t>Супрунова Елена Викторовна</t>
  </si>
  <si>
    <t>Кискина Ксения Викторовна</t>
  </si>
  <si>
    <t>Терехов Александр Владимирович</t>
  </si>
  <si>
    <t>Левченко Евгения Юрьевна</t>
  </si>
  <si>
    <t>Хара Валерия Георгиевна</t>
  </si>
  <si>
    <t>Михайлюк Ирина Вячеславовна</t>
  </si>
  <si>
    <r>
      <t>Разница сумм выдан  и выплачен поручит, C</t>
    </r>
    <r>
      <rPr>
        <sz val="8"/>
        <color indexed="8"/>
        <rFont val="Times New Roman"/>
        <family val="1"/>
      </rPr>
      <t>2i, тыс. руб.</t>
    </r>
  </si>
  <si>
    <t>Банк ВТБ</t>
  </si>
  <si>
    <t>Емельянова Алена Юрьевна</t>
  </si>
  <si>
    <t>Коняхина Яна Александровна</t>
  </si>
  <si>
    <t>МТС-Банк</t>
  </si>
  <si>
    <t>Муравьев Андрей Константинович</t>
  </si>
  <si>
    <t>Шимпф Екатерина Владимировна</t>
  </si>
  <si>
    <t>Плахина Ирина Евгеньевна</t>
  </si>
  <si>
    <t>Дворникова Светлана Геннадьевна</t>
  </si>
  <si>
    <t>Транскапиталбанк</t>
  </si>
  <si>
    <t>Колупаева Ксения</t>
  </si>
  <si>
    <t>Фартушняк Ксения Александровна</t>
  </si>
  <si>
    <t>Душкина Татьяна Евгеньевна</t>
  </si>
  <si>
    <t>Курмазова Анна Владимировна</t>
  </si>
  <si>
    <t>Федосова Ирина Алексеевна</t>
  </si>
  <si>
    <t>Лекшерова Галина Александровна</t>
  </si>
  <si>
    <t>Налимов Владимир Юрьевич</t>
  </si>
  <si>
    <t>Окунева Надежда Анатольевна</t>
  </si>
  <si>
    <t>Кислицына Евгения Анатольевна</t>
  </si>
  <si>
    <t>Пищенко Александр Сергеевич</t>
  </si>
  <si>
    <t xml:space="preserve">           Зубарева Мария Николаевна</t>
  </si>
  <si>
    <t>Горшенина Александра Валерьевна</t>
  </si>
  <si>
    <t>Деменко Елена Александровна</t>
  </si>
  <si>
    <t>Марковина Ирина Игоревна</t>
  </si>
  <si>
    <t>Сапожникова Вероника Михайловна</t>
  </si>
  <si>
    <t>Бегаев Александр Сергеевич</t>
  </si>
  <si>
    <t>Боженова Олеся Васильевна</t>
  </si>
  <si>
    <t>Воронкова Ольга Александровна</t>
  </si>
  <si>
    <t>Рубан Наталья Васильевна</t>
  </si>
  <si>
    <t>Черепанова Мария Николаевна</t>
  </si>
  <si>
    <t>Шипилова Ольга Викторовна</t>
  </si>
  <si>
    <t>Ким Юлия Владимировна</t>
  </si>
  <si>
    <t>Казакова (Данченко) Татьяна Владимировна</t>
  </si>
  <si>
    <t>Лысенко Екатерина Сергеевна</t>
  </si>
  <si>
    <t>Щетинина Людмила Андреевна</t>
  </si>
  <si>
    <t>Куян Ольга Сергеевна</t>
  </si>
  <si>
    <t>НБТ</t>
  </si>
  <si>
    <t>Бурцев Георгий Владимирович</t>
  </si>
  <si>
    <t>Блащук Анна Леонидовна</t>
  </si>
  <si>
    <t>Никитенко Елена Петровна</t>
  </si>
  <si>
    <t>Терёхина Елена Владимировна</t>
  </si>
  <si>
    <t>Поддымникова Наталья Александровна</t>
  </si>
  <si>
    <t>Сергеева Екатерина Александровна</t>
  </si>
  <si>
    <t>Белова Ольга Андреевна</t>
  </si>
  <si>
    <t>Бжалава Лариса Геннадьевна</t>
  </si>
  <si>
    <t>Гулидова Ирина Анатольевна</t>
  </si>
  <si>
    <t>Дзюба Екатерина Игоревна</t>
  </si>
  <si>
    <t>Максимов Илья Олегович</t>
  </si>
  <si>
    <t>Паршиков Дмитрий Александрович</t>
  </si>
  <si>
    <t>Петрицкая Анастасия Сергеевна</t>
  </si>
  <si>
    <t>Погосян Мелине Арсеновна</t>
  </si>
  <si>
    <t>Урал ФД</t>
  </si>
  <si>
    <t>Нигматулина Рената Талиповна</t>
  </si>
  <si>
    <t>Глушко Юлия Сергеевна</t>
  </si>
  <si>
    <t>Новикова Елена Сергеевна</t>
  </si>
  <si>
    <t>Каранова Сания Оразаевна</t>
  </si>
  <si>
    <t>Банк Зенит</t>
  </si>
  <si>
    <t>Шинкарева Яна Михайловна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</si>
</sst>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top"/>
    </xf>
    <xf numFmtId="1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 horizontal="right" vertical="top"/>
    </xf>
    <xf numFmtId="1" fontId="42" fillId="33" borderId="10" xfId="0" applyNumberFormat="1" applyFont="1" applyFill="1" applyBorder="1" applyAlignment="1">
      <alignment horizontal="right" vertical="top"/>
    </xf>
    <xf numFmtId="3" fontId="42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/>
    </xf>
    <xf numFmtId="1" fontId="41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right" vertical="top"/>
    </xf>
    <xf numFmtId="0" fontId="4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 vertical="center"/>
    </xf>
    <xf numFmtId="3" fontId="4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41" fillId="33" borderId="0" xfId="0" applyNumberFormat="1" applyFont="1" applyFill="1" applyAlignment="1">
      <alignment/>
    </xf>
    <xf numFmtId="3" fontId="41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165" fontId="4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1" fontId="43" fillId="33" borderId="10" xfId="0" applyNumberFormat="1" applyFont="1" applyFill="1" applyBorder="1" applyAlignment="1">
      <alignment horizontal="right" vertical="top"/>
    </xf>
    <xf numFmtId="166" fontId="2" fillId="33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vertical="top"/>
    </xf>
    <xf numFmtId="0" fontId="41" fillId="0" borderId="10" xfId="0" applyNumberFormat="1" applyFont="1" applyFill="1" applyBorder="1" applyAlignment="1">
      <alignment horizontal="center"/>
    </xf>
    <xf numFmtId="0" fontId="6" fillId="0" borderId="11" xfId="52" applyNumberFormat="1" applyFont="1" applyBorder="1" applyAlignment="1">
      <alignment vertical="top" wrapText="1" indent="2"/>
      <protection/>
    </xf>
    <xf numFmtId="1" fontId="6" fillId="0" borderId="11" xfId="52" applyNumberFormat="1" applyFont="1" applyBorder="1" applyAlignment="1">
      <alignment horizontal="right" vertical="top"/>
      <protection/>
    </xf>
    <xf numFmtId="3" fontId="6" fillId="0" borderId="11" xfId="52" applyNumberFormat="1" applyFont="1" applyBorder="1" applyAlignment="1">
      <alignment horizontal="right" vertical="top"/>
      <protection/>
    </xf>
    <xf numFmtId="0" fontId="6" fillId="0" borderId="11" xfId="52" applyNumberFormat="1" applyFont="1" applyBorder="1" applyAlignment="1">
      <alignment horizontal="right" vertical="top"/>
      <protection/>
    </xf>
    <xf numFmtId="166" fontId="6" fillId="0" borderId="11" xfId="52" applyNumberFormat="1" applyFont="1" applyBorder="1" applyAlignment="1">
      <alignment horizontal="right" vertical="top"/>
      <protection/>
    </xf>
    <xf numFmtId="0" fontId="41" fillId="0" borderId="10" xfId="0" applyFont="1" applyFill="1" applyBorder="1" applyAlignment="1">
      <alignment horizontal="left" vertical="top" wrapText="1" indent="4"/>
    </xf>
    <xf numFmtId="1" fontId="41" fillId="33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 01.01.20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34">
      <selection activeCell="I47" sqref="I47:K48"/>
    </sheetView>
  </sheetViews>
  <sheetFormatPr defaultColWidth="9.140625" defaultRowHeight="15"/>
  <cols>
    <col min="1" max="1" width="36.7109375" style="3" customWidth="1"/>
    <col min="2" max="2" width="5.28125" style="3" customWidth="1"/>
    <col min="3" max="3" width="18.421875" style="26" customWidth="1"/>
    <col min="4" max="4" width="14.28125" style="26" customWidth="1"/>
    <col min="5" max="5" width="6.00390625" style="3" customWidth="1"/>
    <col min="6" max="6" width="11.7109375" style="3" customWidth="1"/>
    <col min="7" max="7" width="5.28125" style="3" customWidth="1"/>
    <col min="8" max="8" width="14.140625" style="26" customWidth="1"/>
    <col min="9" max="9" width="13.421875" style="3" customWidth="1"/>
    <col min="10" max="10" width="17.7109375" style="3" customWidth="1"/>
    <col min="11" max="11" width="14.00390625" style="3" customWidth="1"/>
    <col min="12" max="12" width="10.8515625" style="3" customWidth="1"/>
    <col min="13" max="16384" width="9.140625" style="3" customWidth="1"/>
  </cols>
  <sheetData>
    <row r="1" spans="1:12" ht="35.25" customHeight="1">
      <c r="A1" s="6" t="s">
        <v>0</v>
      </c>
      <c r="B1" s="52" t="s">
        <v>17</v>
      </c>
      <c r="C1" s="53" t="s">
        <v>18</v>
      </c>
      <c r="D1" s="53" t="s">
        <v>19</v>
      </c>
      <c r="E1" s="54" t="s">
        <v>20</v>
      </c>
      <c r="F1" s="54" t="s">
        <v>21</v>
      </c>
      <c r="G1" s="50" t="s">
        <v>22</v>
      </c>
      <c r="H1" s="51" t="s">
        <v>34</v>
      </c>
      <c r="I1" s="49" t="s">
        <v>23</v>
      </c>
      <c r="J1" s="49" t="s">
        <v>24</v>
      </c>
      <c r="K1" s="49" t="s">
        <v>13</v>
      </c>
      <c r="L1" s="49" t="s">
        <v>14</v>
      </c>
    </row>
    <row r="2" spans="1:12" ht="34.5" customHeight="1">
      <c r="A2" s="6" t="s">
        <v>1</v>
      </c>
      <c r="B2" s="52"/>
      <c r="C2" s="53"/>
      <c r="D2" s="53"/>
      <c r="E2" s="54"/>
      <c r="F2" s="54"/>
      <c r="G2" s="50"/>
      <c r="H2" s="51"/>
      <c r="I2" s="49"/>
      <c r="J2" s="49"/>
      <c r="K2" s="49"/>
      <c r="L2" s="49"/>
    </row>
    <row r="3" spans="1:12" ht="51.75" customHeight="1">
      <c r="A3" s="6" t="s">
        <v>2</v>
      </c>
      <c r="B3" s="52"/>
      <c r="C3" s="53"/>
      <c r="D3" s="53"/>
      <c r="E3" s="54"/>
      <c r="F3" s="54"/>
      <c r="G3" s="50"/>
      <c r="H3" s="51"/>
      <c r="I3" s="49"/>
      <c r="J3" s="49"/>
      <c r="K3" s="49"/>
      <c r="L3" s="49"/>
    </row>
    <row r="4" spans="1:12" ht="18" customHeight="1">
      <c r="A4" s="7">
        <v>1</v>
      </c>
      <c r="B4" s="7">
        <v>2</v>
      </c>
      <c r="C4" s="25">
        <v>3</v>
      </c>
      <c r="D4" s="25">
        <v>4</v>
      </c>
      <c r="E4" s="7">
        <v>5</v>
      </c>
      <c r="F4" s="7">
        <v>6</v>
      </c>
      <c r="G4" s="21">
        <v>7</v>
      </c>
      <c r="H4" s="27">
        <v>8</v>
      </c>
      <c r="I4" s="1">
        <v>9</v>
      </c>
      <c r="J4" s="1">
        <v>10</v>
      </c>
      <c r="K4" s="1">
        <v>11</v>
      </c>
      <c r="L4" s="2"/>
    </row>
    <row r="5" spans="1:12" ht="17.25" customHeight="1">
      <c r="A5" s="6" t="s">
        <v>3</v>
      </c>
      <c r="B5" s="8">
        <f>SUM(B6,B19,B32,B49,B64,B66,B70,B73,B28,B75,B77,B79)</f>
        <v>141</v>
      </c>
      <c r="C5" s="33">
        <f>SUM(C6,C19,C28,C32,C49,C64,C66,C70,C73,C75,C77,C79)</f>
        <v>1890075</v>
      </c>
      <c r="D5" s="33">
        <f>SUM(D6,D19,D32,D28,D49,D64,D66,D70,D73,D75,D77,D79)</f>
        <v>818493</v>
      </c>
      <c r="E5" s="22"/>
      <c r="F5" s="34"/>
      <c r="G5" s="37"/>
      <c r="H5" s="14"/>
      <c r="I5" s="4"/>
      <c r="J5" s="4"/>
      <c r="K5" s="4"/>
      <c r="L5" s="40"/>
    </row>
    <row r="6" spans="1:12" ht="11.25">
      <c r="A6" s="18" t="s">
        <v>35</v>
      </c>
      <c r="B6" s="9">
        <f>SUM(B7:B18)</f>
        <v>29</v>
      </c>
      <c r="C6" s="39">
        <f>SUM(C7:C18)</f>
        <v>529257</v>
      </c>
      <c r="D6" s="39">
        <f>SUM(D7:D18)</f>
        <v>268387</v>
      </c>
      <c r="E6" s="35"/>
      <c r="F6" s="28"/>
      <c r="G6" s="37"/>
      <c r="H6" s="14"/>
      <c r="I6" s="4"/>
      <c r="J6" s="5"/>
      <c r="K6" s="4"/>
      <c r="L6" s="40"/>
    </row>
    <row r="7" spans="1:12" ht="11.25">
      <c r="A7" s="41" t="s">
        <v>59</v>
      </c>
      <c r="B7" s="44"/>
      <c r="C7" s="43">
        <v>2430</v>
      </c>
      <c r="D7" s="43">
        <v>1215</v>
      </c>
      <c r="E7" s="35"/>
      <c r="F7" s="28"/>
      <c r="G7" s="36">
        <f>B7-E7</f>
        <v>0</v>
      </c>
      <c r="H7" s="14">
        <f>SUM(C7-F7)</f>
        <v>2430</v>
      </c>
      <c r="I7" s="5">
        <f>1+9*(G7-$G$47)/($G$56-$G$47)</f>
        <v>1.6923076923076923</v>
      </c>
      <c r="J7" s="5">
        <f>1+9*(H7-$H$82)/($H$58-$H$82)</f>
        <v>1.7701562499999999</v>
      </c>
      <c r="K7" s="5">
        <f>I7+J7</f>
        <v>3.462463942307692</v>
      </c>
      <c r="L7" s="38"/>
    </row>
    <row r="8" spans="1:12" ht="11.25">
      <c r="A8" s="41" t="s">
        <v>60</v>
      </c>
      <c r="B8" s="42">
        <v>5</v>
      </c>
      <c r="C8" s="43">
        <v>83000</v>
      </c>
      <c r="D8" s="43">
        <v>50600</v>
      </c>
      <c r="E8" s="35"/>
      <c r="F8" s="28"/>
      <c r="G8" s="36">
        <f aca="true" t="shared" si="0" ref="G8:G14">B8-E8</f>
        <v>5</v>
      </c>
      <c r="H8" s="14">
        <f aca="true" t="shared" si="1" ref="H8:H14">SUM(C8-F8)</f>
        <v>83000</v>
      </c>
      <c r="I8" s="5">
        <f aca="true" t="shared" si="2" ref="I8:I71">1+9*(G8-$G$47)/($G$56-$G$47)</f>
        <v>5.153846153846154</v>
      </c>
      <c r="J8" s="5">
        <f aca="true" t="shared" si="3" ref="J8:J71">1+9*(H8-$H$82)/($H$58-$H$82)</f>
        <v>5.546875</v>
      </c>
      <c r="K8" s="5">
        <f aca="true" t="shared" si="4" ref="K8:K76">I8+J8</f>
        <v>10.700721153846153</v>
      </c>
      <c r="L8" s="38"/>
    </row>
    <row r="9" spans="1:12" ht="11.25">
      <c r="A9" s="41" t="s">
        <v>61</v>
      </c>
      <c r="B9" s="42">
        <v>1</v>
      </c>
      <c r="C9" s="43">
        <v>49000</v>
      </c>
      <c r="D9" s="43">
        <v>17090</v>
      </c>
      <c r="E9" s="16"/>
      <c r="F9" s="29"/>
      <c r="G9" s="36">
        <f t="shared" si="0"/>
        <v>1</v>
      </c>
      <c r="H9" s="14">
        <f t="shared" si="1"/>
        <v>49000</v>
      </c>
      <c r="I9" s="5">
        <f t="shared" si="2"/>
        <v>2.3846153846153846</v>
      </c>
      <c r="J9" s="5">
        <f t="shared" si="3"/>
        <v>3.953125</v>
      </c>
      <c r="K9" s="5">
        <f t="shared" si="4"/>
        <v>6.337740384615385</v>
      </c>
      <c r="L9" s="38"/>
    </row>
    <row r="10" spans="1:12" ht="11.25">
      <c r="A10" s="41" t="s">
        <v>5</v>
      </c>
      <c r="B10" s="42">
        <v>4</v>
      </c>
      <c r="C10" s="43">
        <v>32900</v>
      </c>
      <c r="D10" s="43">
        <v>15500</v>
      </c>
      <c r="E10" s="16"/>
      <c r="F10" s="29"/>
      <c r="G10" s="36">
        <f t="shared" si="0"/>
        <v>4</v>
      </c>
      <c r="H10" s="14">
        <f t="shared" si="1"/>
        <v>32900</v>
      </c>
      <c r="I10" s="5">
        <f t="shared" si="2"/>
        <v>4.461538461538462</v>
      </c>
      <c r="J10" s="5">
        <f t="shared" si="3"/>
        <v>3.1984375</v>
      </c>
      <c r="K10" s="5">
        <f t="shared" si="4"/>
        <v>7.6599759615384615</v>
      </c>
      <c r="L10" s="38"/>
    </row>
    <row r="11" spans="1:12" ht="11.25">
      <c r="A11" s="41" t="s">
        <v>29</v>
      </c>
      <c r="B11" s="42">
        <v>1</v>
      </c>
      <c r="C11" s="43">
        <v>16000</v>
      </c>
      <c r="D11" s="43">
        <v>8000</v>
      </c>
      <c r="E11" s="16"/>
      <c r="F11" s="29"/>
      <c r="G11" s="36">
        <f t="shared" si="0"/>
        <v>1</v>
      </c>
      <c r="H11" s="14">
        <f t="shared" si="1"/>
        <v>16000</v>
      </c>
      <c r="I11" s="5">
        <f t="shared" si="2"/>
        <v>2.3846153846153846</v>
      </c>
      <c r="J11" s="5">
        <f t="shared" si="3"/>
        <v>2.40625</v>
      </c>
      <c r="K11" s="5">
        <f t="shared" si="4"/>
        <v>4.790865384615385</v>
      </c>
      <c r="L11" s="38"/>
    </row>
    <row r="12" spans="1:12" ht="11.25">
      <c r="A12" s="41" t="s">
        <v>44</v>
      </c>
      <c r="B12" s="42">
        <v>3</v>
      </c>
      <c r="C12" s="43">
        <v>104950</v>
      </c>
      <c r="D12" s="43">
        <v>57500</v>
      </c>
      <c r="E12" s="16"/>
      <c r="F12" s="29"/>
      <c r="G12" s="36">
        <f t="shared" si="0"/>
        <v>3</v>
      </c>
      <c r="H12" s="14">
        <f t="shared" si="1"/>
        <v>104950</v>
      </c>
      <c r="I12" s="5">
        <f t="shared" si="2"/>
        <v>3.769230769230769</v>
      </c>
      <c r="J12" s="5">
        <f t="shared" si="3"/>
        <v>6.57578125</v>
      </c>
      <c r="K12" s="5">
        <f t="shared" si="4"/>
        <v>10.345012019230769</v>
      </c>
      <c r="L12" s="38"/>
    </row>
    <row r="13" spans="1:12" ht="11.25">
      <c r="A13" s="41" t="s">
        <v>27</v>
      </c>
      <c r="B13" s="42">
        <v>2</v>
      </c>
      <c r="C13" s="43">
        <v>21000</v>
      </c>
      <c r="D13" s="43">
        <v>10270</v>
      </c>
      <c r="E13" s="16"/>
      <c r="F13" s="29"/>
      <c r="G13" s="36">
        <f t="shared" si="0"/>
        <v>2</v>
      </c>
      <c r="H13" s="14">
        <f t="shared" si="1"/>
        <v>21000</v>
      </c>
      <c r="I13" s="5">
        <f t="shared" si="2"/>
        <v>3.076923076923077</v>
      </c>
      <c r="J13" s="5">
        <f t="shared" si="3"/>
        <v>2.640625</v>
      </c>
      <c r="K13" s="5">
        <f t="shared" si="4"/>
        <v>5.717548076923077</v>
      </c>
      <c r="L13" s="38"/>
    </row>
    <row r="14" spans="1:12" ht="11.25">
      <c r="A14" s="41" t="s">
        <v>62</v>
      </c>
      <c r="B14" s="42">
        <v>3</v>
      </c>
      <c r="C14" s="43">
        <v>22600</v>
      </c>
      <c r="D14" s="43">
        <v>7100</v>
      </c>
      <c r="E14" s="16"/>
      <c r="F14" s="29"/>
      <c r="G14" s="36">
        <f t="shared" si="0"/>
        <v>3</v>
      </c>
      <c r="H14" s="14">
        <f t="shared" si="1"/>
        <v>22600</v>
      </c>
      <c r="I14" s="5">
        <f t="shared" si="2"/>
        <v>3.769230769230769</v>
      </c>
      <c r="J14" s="5">
        <f t="shared" si="3"/>
        <v>2.715625</v>
      </c>
      <c r="K14" s="5">
        <f t="shared" si="4"/>
        <v>6.484855769230769</v>
      </c>
      <c r="L14" s="38"/>
    </row>
    <row r="15" spans="1:12" ht="11.25">
      <c r="A15" s="41" t="s">
        <v>30</v>
      </c>
      <c r="B15" s="42">
        <v>1</v>
      </c>
      <c r="C15" s="43">
        <v>69600</v>
      </c>
      <c r="D15" s="43">
        <v>30250</v>
      </c>
      <c r="E15" s="16"/>
      <c r="F15" s="29"/>
      <c r="G15" s="36">
        <f>B15-E15</f>
        <v>1</v>
      </c>
      <c r="H15" s="14">
        <f>SUM(C15-F15)</f>
        <v>69600</v>
      </c>
      <c r="I15" s="5">
        <f t="shared" si="2"/>
        <v>2.3846153846153846</v>
      </c>
      <c r="J15" s="5">
        <f t="shared" si="3"/>
        <v>4.91875</v>
      </c>
      <c r="K15" s="5">
        <f>I15+J15</f>
        <v>7.303365384615384</v>
      </c>
      <c r="L15" s="38"/>
    </row>
    <row r="16" spans="1:12" ht="11.25">
      <c r="A16" s="41" t="s">
        <v>63</v>
      </c>
      <c r="B16" s="42">
        <v>2</v>
      </c>
      <c r="C16" s="43">
        <v>44550</v>
      </c>
      <c r="D16" s="43">
        <v>22223</v>
      </c>
      <c r="E16" s="16"/>
      <c r="F16" s="29"/>
      <c r="G16" s="36">
        <f>B16-E16</f>
        <v>2</v>
      </c>
      <c r="H16" s="14">
        <f>SUM(C16-F16)</f>
        <v>44550</v>
      </c>
      <c r="I16" s="5">
        <f t="shared" si="2"/>
        <v>3.076923076923077</v>
      </c>
      <c r="J16" s="5">
        <f t="shared" si="3"/>
        <v>3.74453125</v>
      </c>
      <c r="K16" s="5">
        <f>I16+J16</f>
        <v>6.821454326923077</v>
      </c>
      <c r="L16" s="38"/>
    </row>
    <row r="17" spans="1:12" ht="11.25">
      <c r="A17" s="41" t="s">
        <v>40</v>
      </c>
      <c r="B17" s="42">
        <v>2</v>
      </c>
      <c r="C17" s="43">
        <v>24716</v>
      </c>
      <c r="D17" s="43">
        <v>11416</v>
      </c>
      <c r="E17" s="16"/>
      <c r="F17" s="29"/>
      <c r="G17" s="36">
        <f>B17-E17</f>
        <v>2</v>
      </c>
      <c r="H17" s="14">
        <f>SUM(C17-F17)</f>
        <v>24716</v>
      </c>
      <c r="I17" s="5">
        <f t="shared" si="2"/>
        <v>3.076923076923077</v>
      </c>
      <c r="J17" s="5">
        <f t="shared" si="3"/>
        <v>2.8148125</v>
      </c>
      <c r="K17" s="5">
        <f>I17+J17</f>
        <v>5.891735576923077</v>
      </c>
      <c r="L17" s="38"/>
    </row>
    <row r="18" spans="1:12" ht="11.25">
      <c r="A18" s="41" t="s">
        <v>64</v>
      </c>
      <c r="B18" s="42">
        <v>5</v>
      </c>
      <c r="C18" s="43">
        <v>58511</v>
      </c>
      <c r="D18" s="43">
        <v>37223</v>
      </c>
      <c r="E18" s="16"/>
      <c r="F18" s="29"/>
      <c r="G18" s="36">
        <f>B18-E18</f>
        <v>5</v>
      </c>
      <c r="H18" s="14">
        <f>SUM(C18-F18)</f>
        <v>58511</v>
      </c>
      <c r="I18" s="5">
        <f t="shared" si="2"/>
        <v>5.153846153846154</v>
      </c>
      <c r="J18" s="5">
        <f t="shared" si="3"/>
        <v>4.398953125</v>
      </c>
      <c r="K18" s="5">
        <f>I18+J18</f>
        <v>9.552799278846155</v>
      </c>
      <c r="L18" s="38"/>
    </row>
    <row r="19" spans="1:12" ht="11.25">
      <c r="A19" s="18" t="s">
        <v>6</v>
      </c>
      <c r="B19" s="9">
        <f>SUM(B20:B27)</f>
        <v>16</v>
      </c>
      <c r="C19" s="10">
        <f>SUM(C20:C27)</f>
        <v>154940</v>
      </c>
      <c r="D19" s="10">
        <f>SUM(D20:D27)</f>
        <v>72278</v>
      </c>
      <c r="E19" s="35"/>
      <c r="F19" s="30"/>
      <c r="G19" s="36"/>
      <c r="H19" s="14"/>
      <c r="I19" s="5"/>
      <c r="J19" s="5"/>
      <c r="K19" s="5"/>
      <c r="L19" s="38"/>
    </row>
    <row r="20" spans="1:12" ht="11.25">
      <c r="A20" s="41" t="s">
        <v>55</v>
      </c>
      <c r="B20" s="42">
        <v>2</v>
      </c>
      <c r="C20" s="43">
        <v>28000</v>
      </c>
      <c r="D20" s="43">
        <v>11150</v>
      </c>
      <c r="E20" s="16"/>
      <c r="F20" s="29"/>
      <c r="G20" s="36">
        <f aca="true" t="shared" si="5" ref="G20:G27">B20-E20</f>
        <v>2</v>
      </c>
      <c r="H20" s="14">
        <f aca="true" t="shared" si="6" ref="H20:H27">SUM(C20-F20)</f>
        <v>28000</v>
      </c>
      <c r="I20" s="5">
        <f t="shared" si="2"/>
        <v>3.076923076923077</v>
      </c>
      <c r="J20" s="5">
        <f t="shared" si="3"/>
        <v>2.96875</v>
      </c>
      <c r="K20" s="5">
        <f t="shared" si="4"/>
        <v>6.045673076923077</v>
      </c>
      <c r="L20" s="38"/>
    </row>
    <row r="21" spans="1:12" ht="11.25">
      <c r="A21" s="41" t="s">
        <v>56</v>
      </c>
      <c r="B21" s="42">
        <v>1</v>
      </c>
      <c r="C21" s="43">
        <v>15000</v>
      </c>
      <c r="D21" s="43">
        <v>7500</v>
      </c>
      <c r="E21" s="16"/>
      <c r="F21" s="29"/>
      <c r="G21" s="36">
        <f t="shared" si="5"/>
        <v>1</v>
      </c>
      <c r="H21" s="14">
        <f t="shared" si="6"/>
        <v>15000</v>
      </c>
      <c r="I21" s="5">
        <f t="shared" si="2"/>
        <v>2.3846153846153846</v>
      </c>
      <c r="J21" s="5">
        <f t="shared" si="3"/>
        <v>2.359375</v>
      </c>
      <c r="K21" s="5">
        <f t="shared" si="4"/>
        <v>4.743990384615385</v>
      </c>
      <c r="L21" s="38"/>
    </row>
    <row r="22" spans="1:12" ht="11.25">
      <c r="A22" s="41" t="s">
        <v>31</v>
      </c>
      <c r="B22" s="42">
        <v>1</v>
      </c>
      <c r="C22" s="43">
        <v>2000</v>
      </c>
      <c r="D22" s="43">
        <v>970</v>
      </c>
      <c r="E22" s="16"/>
      <c r="F22" s="29"/>
      <c r="G22" s="36">
        <f t="shared" si="5"/>
        <v>1</v>
      </c>
      <c r="H22" s="14">
        <f t="shared" si="6"/>
        <v>2000</v>
      </c>
      <c r="I22" s="5">
        <f t="shared" si="2"/>
        <v>2.3846153846153846</v>
      </c>
      <c r="J22" s="5">
        <f t="shared" si="3"/>
        <v>1.75</v>
      </c>
      <c r="K22" s="5">
        <f t="shared" si="4"/>
        <v>4.134615384615385</v>
      </c>
      <c r="L22" s="38"/>
    </row>
    <row r="23" spans="1:12" ht="11.25">
      <c r="A23" s="41" t="s">
        <v>57</v>
      </c>
      <c r="B23" s="42">
        <v>1</v>
      </c>
      <c r="C23" s="43">
        <v>3000</v>
      </c>
      <c r="D23" s="43">
        <v>1500</v>
      </c>
      <c r="E23" s="16"/>
      <c r="F23" s="29"/>
      <c r="G23" s="36">
        <f t="shared" si="5"/>
        <v>1</v>
      </c>
      <c r="H23" s="14">
        <f t="shared" si="6"/>
        <v>3000</v>
      </c>
      <c r="I23" s="5">
        <f t="shared" si="2"/>
        <v>2.3846153846153846</v>
      </c>
      <c r="J23" s="5">
        <f t="shared" si="3"/>
        <v>1.796875</v>
      </c>
      <c r="K23" s="5">
        <f t="shared" si="4"/>
        <v>4.181490384615385</v>
      </c>
      <c r="L23" s="38"/>
    </row>
    <row r="24" spans="1:12" ht="11.25">
      <c r="A24" s="41" t="s">
        <v>39</v>
      </c>
      <c r="B24" s="42">
        <v>3</v>
      </c>
      <c r="C24" s="43">
        <v>46640</v>
      </c>
      <c r="D24" s="43">
        <v>26837</v>
      </c>
      <c r="E24" s="16"/>
      <c r="F24" s="29"/>
      <c r="G24" s="36">
        <f t="shared" si="5"/>
        <v>3</v>
      </c>
      <c r="H24" s="14">
        <f t="shared" si="6"/>
        <v>46640</v>
      </c>
      <c r="I24" s="5">
        <f t="shared" si="2"/>
        <v>3.769230769230769</v>
      </c>
      <c r="J24" s="5">
        <f t="shared" si="3"/>
        <v>3.8425</v>
      </c>
      <c r="K24" s="5">
        <f>I24+J24</f>
        <v>7.611730769230769</v>
      </c>
      <c r="L24" s="38"/>
    </row>
    <row r="25" spans="1:12" ht="11.25">
      <c r="A25" s="41" t="s">
        <v>51</v>
      </c>
      <c r="B25" s="42">
        <v>1</v>
      </c>
      <c r="C25" s="43">
        <v>30000</v>
      </c>
      <c r="D25" s="43">
        <v>8881</v>
      </c>
      <c r="E25" s="16"/>
      <c r="F25" s="29"/>
      <c r="G25" s="36">
        <f t="shared" si="5"/>
        <v>1</v>
      </c>
      <c r="H25" s="14">
        <f t="shared" si="6"/>
        <v>30000</v>
      </c>
      <c r="I25" s="5">
        <f t="shared" si="2"/>
        <v>2.3846153846153846</v>
      </c>
      <c r="J25" s="5">
        <f t="shared" si="3"/>
        <v>3.0625</v>
      </c>
      <c r="K25" s="5">
        <f>I25+J25</f>
        <v>5.447115384615385</v>
      </c>
      <c r="L25" s="38"/>
    </row>
    <row r="26" spans="1:12" ht="11.25">
      <c r="A26" s="41" t="s">
        <v>58</v>
      </c>
      <c r="B26" s="42">
        <v>1</v>
      </c>
      <c r="C26" s="43">
        <v>3200</v>
      </c>
      <c r="D26" s="43">
        <v>2240</v>
      </c>
      <c r="E26" s="16"/>
      <c r="F26" s="29"/>
      <c r="G26" s="36">
        <f t="shared" si="5"/>
        <v>1</v>
      </c>
      <c r="H26" s="14">
        <f t="shared" si="6"/>
        <v>3200</v>
      </c>
      <c r="I26" s="5">
        <f t="shared" si="2"/>
        <v>2.3846153846153846</v>
      </c>
      <c r="J26" s="5">
        <f t="shared" si="3"/>
        <v>1.80625</v>
      </c>
      <c r="K26" s="5">
        <f>I26+J26</f>
        <v>4.1908653846153845</v>
      </c>
      <c r="L26" s="38"/>
    </row>
    <row r="27" spans="1:12" ht="11.25">
      <c r="A27" s="41" t="s">
        <v>45</v>
      </c>
      <c r="B27" s="42">
        <v>6</v>
      </c>
      <c r="C27" s="43">
        <v>27100</v>
      </c>
      <c r="D27" s="43">
        <v>13200</v>
      </c>
      <c r="E27" s="16"/>
      <c r="F27" s="29"/>
      <c r="G27" s="36">
        <f t="shared" si="5"/>
        <v>6</v>
      </c>
      <c r="H27" s="14">
        <f t="shared" si="6"/>
        <v>27100</v>
      </c>
      <c r="I27" s="5">
        <f t="shared" si="2"/>
        <v>5.846153846153846</v>
      </c>
      <c r="J27" s="5">
        <f t="shared" si="3"/>
        <v>2.9265625</v>
      </c>
      <c r="K27" s="5">
        <f>I27+J27</f>
        <v>8.772716346153846</v>
      </c>
      <c r="L27" s="38"/>
    </row>
    <row r="28" spans="1:12" ht="11.25">
      <c r="A28" s="18" t="s">
        <v>7</v>
      </c>
      <c r="B28" s="9">
        <f>SUM(B29:B31)</f>
        <v>3</v>
      </c>
      <c r="C28" s="10">
        <f>SUM(C29:C31)</f>
        <v>11100</v>
      </c>
      <c r="D28" s="10">
        <f>SUM(D29:D31)</f>
        <v>4131</v>
      </c>
      <c r="E28" s="35"/>
      <c r="F28" s="30"/>
      <c r="G28" s="36"/>
      <c r="H28" s="14"/>
      <c r="I28" s="5">
        <f t="shared" si="2"/>
        <v>1.6923076923076923</v>
      </c>
      <c r="J28" s="5">
        <f t="shared" si="3"/>
        <v>1.65625</v>
      </c>
      <c r="K28" s="5"/>
      <c r="L28" s="38"/>
    </row>
    <row r="29" spans="1:12" ht="11.25">
      <c r="A29" s="41" t="s">
        <v>75</v>
      </c>
      <c r="B29" s="42">
        <v>1</v>
      </c>
      <c r="C29" s="43">
        <v>3500</v>
      </c>
      <c r="D29" s="43">
        <v>2450</v>
      </c>
      <c r="E29" s="16"/>
      <c r="F29" s="29"/>
      <c r="G29" s="36">
        <f>B29-E29</f>
        <v>1</v>
      </c>
      <c r="H29" s="14">
        <f>SUM(C29-F29)</f>
        <v>3500</v>
      </c>
      <c r="I29" s="5">
        <f t="shared" si="2"/>
        <v>2.3846153846153846</v>
      </c>
      <c r="J29" s="5">
        <f t="shared" si="3"/>
        <v>1.8203125</v>
      </c>
      <c r="K29" s="5">
        <f t="shared" si="4"/>
        <v>4.204927884615385</v>
      </c>
      <c r="L29" s="38"/>
    </row>
    <row r="30" spans="1:12" ht="11.25">
      <c r="A30" s="41" t="s">
        <v>76</v>
      </c>
      <c r="B30" s="42">
        <v>1</v>
      </c>
      <c r="C30" s="43">
        <v>1000</v>
      </c>
      <c r="D30" s="43">
        <v>240</v>
      </c>
      <c r="E30" s="16"/>
      <c r="F30" s="29"/>
      <c r="G30" s="36">
        <f>B30-E30</f>
        <v>1</v>
      </c>
      <c r="H30" s="14">
        <f>SUM(C30-F30)</f>
        <v>1000</v>
      </c>
      <c r="I30" s="5">
        <f t="shared" si="2"/>
        <v>2.3846153846153846</v>
      </c>
      <c r="J30" s="5">
        <f t="shared" si="3"/>
        <v>1.703125</v>
      </c>
      <c r="K30" s="5">
        <f>I30+J30</f>
        <v>4.087740384615385</v>
      </c>
      <c r="L30" s="38"/>
    </row>
    <row r="31" spans="1:12" ht="11.25">
      <c r="A31" s="41" t="s">
        <v>28</v>
      </c>
      <c r="B31" s="42">
        <v>1</v>
      </c>
      <c r="C31" s="43">
        <v>6600</v>
      </c>
      <c r="D31" s="43">
        <v>1441</v>
      </c>
      <c r="E31" s="16"/>
      <c r="F31" s="29"/>
      <c r="G31" s="36">
        <f>B31-E31</f>
        <v>1</v>
      </c>
      <c r="H31" s="14">
        <f>SUM(C31-F31)</f>
        <v>6600</v>
      </c>
      <c r="I31" s="5">
        <f t="shared" si="2"/>
        <v>2.3846153846153846</v>
      </c>
      <c r="J31" s="5">
        <f t="shared" si="3"/>
        <v>1.965625</v>
      </c>
      <c r="K31" s="5">
        <f>I31+J31</f>
        <v>4.350240384615384</v>
      </c>
      <c r="L31" s="38"/>
    </row>
    <row r="32" spans="1:12" ht="11.25">
      <c r="A32" s="18" t="s">
        <v>8</v>
      </c>
      <c r="B32" s="9">
        <f>SUM(B33:B46)</f>
        <v>20</v>
      </c>
      <c r="C32" s="10">
        <f>SUM(C33:C46)</f>
        <v>487978</v>
      </c>
      <c r="D32" s="10">
        <f>SUM(D33:D46)</f>
        <v>181498</v>
      </c>
      <c r="E32" s="35"/>
      <c r="F32" s="30"/>
      <c r="G32" s="36"/>
      <c r="H32" s="14"/>
      <c r="I32" s="5"/>
      <c r="J32" s="5"/>
      <c r="K32" s="5"/>
      <c r="L32" s="38"/>
    </row>
    <row r="33" spans="1:12" ht="11.25">
      <c r="A33" s="41" t="s">
        <v>26</v>
      </c>
      <c r="B33" s="42">
        <v>4</v>
      </c>
      <c r="C33" s="43">
        <v>135970</v>
      </c>
      <c r="D33" s="43">
        <v>46735</v>
      </c>
      <c r="E33" s="16"/>
      <c r="F33" s="29"/>
      <c r="G33" s="36">
        <f aca="true" t="shared" si="7" ref="G33:G40">B33-E33</f>
        <v>4</v>
      </c>
      <c r="H33" s="14">
        <f aca="true" t="shared" si="8" ref="H33:H40">SUM(C33-F33)</f>
        <v>135970</v>
      </c>
      <c r="I33" s="5">
        <f t="shared" si="2"/>
        <v>4.461538461538462</v>
      </c>
      <c r="J33" s="5">
        <f t="shared" si="3"/>
        <v>8.029843750000001</v>
      </c>
      <c r="K33" s="5">
        <f t="shared" si="4"/>
        <v>12.491382211538463</v>
      </c>
      <c r="L33" s="38">
        <v>3</v>
      </c>
    </row>
    <row r="34" spans="1:12" ht="11.25">
      <c r="A34" s="41" t="s">
        <v>77</v>
      </c>
      <c r="B34" s="42">
        <v>1</v>
      </c>
      <c r="C34" s="43">
        <v>4780</v>
      </c>
      <c r="D34" s="43">
        <v>2390</v>
      </c>
      <c r="E34" s="16"/>
      <c r="F34" s="29"/>
      <c r="G34" s="36">
        <f t="shared" si="7"/>
        <v>1</v>
      </c>
      <c r="H34" s="14">
        <f t="shared" si="8"/>
        <v>4780</v>
      </c>
      <c r="I34" s="5">
        <f t="shared" si="2"/>
        <v>2.3846153846153846</v>
      </c>
      <c r="J34" s="5">
        <f t="shared" si="3"/>
        <v>1.8803125</v>
      </c>
      <c r="K34" s="5">
        <f t="shared" si="4"/>
        <v>4.264927884615385</v>
      </c>
      <c r="L34" s="38"/>
    </row>
    <row r="35" spans="1:12" ht="11.25">
      <c r="A35" s="41" t="s">
        <v>78</v>
      </c>
      <c r="B35" s="42">
        <v>1</v>
      </c>
      <c r="C35" s="43">
        <v>40000</v>
      </c>
      <c r="D35" s="43">
        <v>15000</v>
      </c>
      <c r="E35" s="16"/>
      <c r="F35" s="29"/>
      <c r="G35" s="36">
        <f t="shared" si="7"/>
        <v>1</v>
      </c>
      <c r="H35" s="14">
        <f t="shared" si="8"/>
        <v>40000</v>
      </c>
      <c r="I35" s="5">
        <f t="shared" si="2"/>
        <v>2.3846153846153846</v>
      </c>
      <c r="J35" s="5">
        <f t="shared" si="3"/>
        <v>3.53125</v>
      </c>
      <c r="K35" s="5">
        <f t="shared" si="4"/>
        <v>5.915865384615385</v>
      </c>
      <c r="L35" s="38"/>
    </row>
    <row r="36" spans="1:12" ht="11.25">
      <c r="A36" s="41" t="s">
        <v>79</v>
      </c>
      <c r="B36" s="42">
        <v>1</v>
      </c>
      <c r="C36" s="43">
        <v>7000</v>
      </c>
      <c r="D36" s="43">
        <v>3500</v>
      </c>
      <c r="E36" s="16"/>
      <c r="F36" s="29"/>
      <c r="G36" s="36">
        <f t="shared" si="7"/>
        <v>1</v>
      </c>
      <c r="H36" s="14">
        <f t="shared" si="8"/>
        <v>7000</v>
      </c>
      <c r="I36" s="5">
        <f t="shared" si="2"/>
        <v>2.3846153846153846</v>
      </c>
      <c r="J36" s="5">
        <f t="shared" si="3"/>
        <v>1.984375</v>
      </c>
      <c r="K36" s="5">
        <f t="shared" si="4"/>
        <v>4.368990384615385</v>
      </c>
      <c r="L36" s="38"/>
    </row>
    <row r="37" spans="1:12" ht="11.25">
      <c r="A37" s="41" t="s">
        <v>80</v>
      </c>
      <c r="B37" s="44"/>
      <c r="C37" s="44"/>
      <c r="D37" s="43">
        <v>6609</v>
      </c>
      <c r="E37" s="16"/>
      <c r="F37" s="29"/>
      <c r="G37" s="36">
        <f t="shared" si="7"/>
        <v>0</v>
      </c>
      <c r="H37" s="14">
        <f t="shared" si="8"/>
        <v>0</v>
      </c>
      <c r="I37" s="5">
        <f t="shared" si="2"/>
        <v>1.6923076923076923</v>
      </c>
      <c r="J37" s="5">
        <f t="shared" si="3"/>
        <v>1.65625</v>
      </c>
      <c r="K37" s="5">
        <f t="shared" si="4"/>
        <v>3.3485576923076925</v>
      </c>
      <c r="L37" s="38"/>
    </row>
    <row r="38" spans="1:12" ht="11.25">
      <c r="A38" s="41" t="s">
        <v>49</v>
      </c>
      <c r="B38" s="42">
        <v>1</v>
      </c>
      <c r="C38" s="43">
        <v>20000</v>
      </c>
      <c r="D38" s="43">
        <v>9559</v>
      </c>
      <c r="E38" s="16"/>
      <c r="F38" s="29"/>
      <c r="G38" s="36">
        <f t="shared" si="7"/>
        <v>1</v>
      </c>
      <c r="H38" s="14">
        <f t="shared" si="8"/>
        <v>20000</v>
      </c>
      <c r="I38" s="5">
        <f t="shared" si="2"/>
        <v>2.3846153846153846</v>
      </c>
      <c r="J38" s="5">
        <f t="shared" si="3"/>
        <v>2.59375</v>
      </c>
      <c r="K38" s="5">
        <f t="shared" si="4"/>
        <v>4.978365384615385</v>
      </c>
      <c r="L38" s="38"/>
    </row>
    <row r="39" spans="1:12" ht="11.25">
      <c r="A39" s="41" t="s">
        <v>81</v>
      </c>
      <c r="B39" s="42">
        <v>3</v>
      </c>
      <c r="C39" s="45">
        <v>110978</v>
      </c>
      <c r="D39" s="43">
        <v>12845</v>
      </c>
      <c r="E39" s="16"/>
      <c r="F39" s="29"/>
      <c r="G39" s="36">
        <f t="shared" si="7"/>
        <v>3</v>
      </c>
      <c r="H39" s="14">
        <f t="shared" si="8"/>
        <v>110978</v>
      </c>
      <c r="I39" s="5">
        <f t="shared" si="2"/>
        <v>3.769230769230769</v>
      </c>
      <c r="J39" s="5">
        <f t="shared" si="3"/>
        <v>6.85834375</v>
      </c>
      <c r="K39" s="5">
        <f t="shared" si="4"/>
        <v>10.62757451923077</v>
      </c>
      <c r="L39" s="38"/>
    </row>
    <row r="40" spans="1:12" ht="11.25">
      <c r="A40" s="41" t="s">
        <v>50</v>
      </c>
      <c r="B40" s="42">
        <v>1</v>
      </c>
      <c r="C40" s="43">
        <v>10000</v>
      </c>
      <c r="D40" s="43">
        <v>5000</v>
      </c>
      <c r="E40" s="16"/>
      <c r="F40" s="29"/>
      <c r="G40" s="36">
        <f t="shared" si="7"/>
        <v>1</v>
      </c>
      <c r="H40" s="14">
        <f t="shared" si="8"/>
        <v>10000</v>
      </c>
      <c r="I40" s="5">
        <f t="shared" si="2"/>
        <v>2.3846153846153846</v>
      </c>
      <c r="J40" s="5">
        <f t="shared" si="3"/>
        <v>2.125</v>
      </c>
      <c r="K40" s="5">
        <f t="shared" si="4"/>
        <v>4.509615384615385</v>
      </c>
      <c r="L40" s="38"/>
    </row>
    <row r="41" spans="1:12" ht="11.25">
      <c r="A41" s="41" t="s">
        <v>82</v>
      </c>
      <c r="B41" s="42">
        <v>1</v>
      </c>
      <c r="C41" s="43">
        <v>2000</v>
      </c>
      <c r="D41" s="43">
        <v>1000</v>
      </c>
      <c r="E41" s="16"/>
      <c r="F41" s="29"/>
      <c r="G41" s="36">
        <f aca="true" t="shared" si="9" ref="G41:G48">B41-E41</f>
        <v>1</v>
      </c>
      <c r="H41" s="14">
        <f aca="true" t="shared" si="10" ref="H41:H48">SUM(C41-F41)</f>
        <v>2000</v>
      </c>
      <c r="I41" s="5">
        <f t="shared" si="2"/>
        <v>2.3846153846153846</v>
      </c>
      <c r="J41" s="5">
        <f t="shared" si="3"/>
        <v>1.75</v>
      </c>
      <c r="K41" s="5">
        <f aca="true" t="shared" si="11" ref="K41:K48">I41+J41</f>
        <v>4.134615384615385</v>
      </c>
      <c r="L41" s="38"/>
    </row>
    <row r="42" spans="1:12" ht="11.25">
      <c r="A42" s="41" t="s">
        <v>83</v>
      </c>
      <c r="B42" s="42">
        <v>2</v>
      </c>
      <c r="C42" s="43">
        <v>45250</v>
      </c>
      <c r="D42" s="43">
        <v>27360</v>
      </c>
      <c r="E42" s="16"/>
      <c r="F42" s="29"/>
      <c r="G42" s="36">
        <f t="shared" si="9"/>
        <v>2</v>
      </c>
      <c r="H42" s="14">
        <f t="shared" si="10"/>
        <v>45250</v>
      </c>
      <c r="I42" s="5">
        <f t="shared" si="2"/>
        <v>3.076923076923077</v>
      </c>
      <c r="J42" s="5">
        <f t="shared" si="3"/>
        <v>3.77734375</v>
      </c>
      <c r="K42" s="5">
        <f t="shared" si="11"/>
        <v>6.854266826923077</v>
      </c>
      <c r="L42" s="38"/>
    </row>
    <row r="43" spans="1:12" ht="11.25">
      <c r="A43" s="41" t="s">
        <v>53</v>
      </c>
      <c r="B43" s="42">
        <v>1</v>
      </c>
      <c r="C43" s="43">
        <v>20000</v>
      </c>
      <c r="D43" s="43">
        <v>14000</v>
      </c>
      <c r="E43" s="16"/>
      <c r="F43" s="29"/>
      <c r="G43" s="36">
        <f t="shared" si="9"/>
        <v>1</v>
      </c>
      <c r="H43" s="14">
        <f t="shared" si="10"/>
        <v>20000</v>
      </c>
      <c r="I43" s="5">
        <f t="shared" si="2"/>
        <v>2.3846153846153846</v>
      </c>
      <c r="J43" s="5">
        <f t="shared" si="3"/>
        <v>2.59375</v>
      </c>
      <c r="K43" s="5">
        <f t="shared" si="11"/>
        <v>4.978365384615385</v>
      </c>
      <c r="L43" s="38"/>
    </row>
    <row r="44" spans="1:12" ht="11.25">
      <c r="A44" s="41" t="s">
        <v>84</v>
      </c>
      <c r="B44" s="42">
        <v>1</v>
      </c>
      <c r="C44" s="43">
        <v>22000</v>
      </c>
      <c r="D44" s="43">
        <v>11000</v>
      </c>
      <c r="E44" s="16"/>
      <c r="F44" s="29"/>
      <c r="G44" s="36">
        <f t="shared" si="9"/>
        <v>1</v>
      </c>
      <c r="H44" s="14">
        <f t="shared" si="10"/>
        <v>22000</v>
      </c>
      <c r="I44" s="5">
        <f t="shared" si="2"/>
        <v>2.3846153846153846</v>
      </c>
      <c r="J44" s="5">
        <f t="shared" si="3"/>
        <v>2.6875</v>
      </c>
      <c r="K44" s="5">
        <f t="shared" si="11"/>
        <v>5.072115384615385</v>
      </c>
      <c r="L44" s="38"/>
    </row>
    <row r="45" spans="1:12" ht="11.25">
      <c r="A45" s="41" t="s">
        <v>9</v>
      </c>
      <c r="B45" s="42">
        <v>1</v>
      </c>
      <c r="C45" s="43">
        <v>20000</v>
      </c>
      <c r="D45" s="43">
        <v>14000</v>
      </c>
      <c r="E45" s="16"/>
      <c r="F45" s="29"/>
      <c r="G45" s="36">
        <f t="shared" si="9"/>
        <v>1</v>
      </c>
      <c r="H45" s="14">
        <f t="shared" si="10"/>
        <v>20000</v>
      </c>
      <c r="I45" s="5">
        <f t="shared" si="2"/>
        <v>2.3846153846153846</v>
      </c>
      <c r="J45" s="5">
        <f t="shared" si="3"/>
        <v>2.59375</v>
      </c>
      <c r="K45" s="5">
        <f t="shared" si="11"/>
        <v>4.978365384615385</v>
      </c>
      <c r="L45" s="38"/>
    </row>
    <row r="46" spans="1:12" ht="11.25">
      <c r="A46" s="41" t="s">
        <v>25</v>
      </c>
      <c r="B46" s="42">
        <v>2</v>
      </c>
      <c r="C46" s="43">
        <v>50000</v>
      </c>
      <c r="D46" s="43">
        <v>12500</v>
      </c>
      <c r="E46" s="16"/>
      <c r="F46" s="29"/>
      <c r="G46" s="36">
        <f t="shared" si="9"/>
        <v>2</v>
      </c>
      <c r="H46" s="14">
        <f t="shared" si="10"/>
        <v>50000</v>
      </c>
      <c r="I46" s="5">
        <f t="shared" si="2"/>
        <v>3.076923076923077</v>
      </c>
      <c r="J46" s="5">
        <f t="shared" si="3"/>
        <v>4</v>
      </c>
      <c r="K46" s="5">
        <f t="shared" si="11"/>
        <v>7.076923076923077</v>
      </c>
      <c r="L46" s="38"/>
    </row>
    <row r="47" spans="1:12" ht="11.25">
      <c r="A47" s="46" t="s">
        <v>87</v>
      </c>
      <c r="B47" s="47"/>
      <c r="C47" s="11"/>
      <c r="D47" s="11"/>
      <c r="E47" s="16">
        <v>1</v>
      </c>
      <c r="F47" s="29">
        <v>1041.3</v>
      </c>
      <c r="G47" s="36">
        <f t="shared" si="9"/>
        <v>-1</v>
      </c>
      <c r="H47" s="14">
        <f t="shared" si="10"/>
        <v>-1041.3</v>
      </c>
      <c r="I47" s="5">
        <v>0</v>
      </c>
      <c r="J47" s="5">
        <v>0</v>
      </c>
      <c r="K47" s="5">
        <f t="shared" si="11"/>
        <v>0</v>
      </c>
      <c r="L47" s="38"/>
    </row>
    <row r="48" spans="1:12" ht="11.25">
      <c r="A48" s="46" t="s">
        <v>88</v>
      </c>
      <c r="B48" s="47"/>
      <c r="C48" s="11"/>
      <c r="D48" s="11"/>
      <c r="E48" s="16">
        <v>1</v>
      </c>
      <c r="F48" s="29">
        <v>5039.4</v>
      </c>
      <c r="G48" s="36">
        <f t="shared" si="9"/>
        <v>-1</v>
      </c>
      <c r="H48" s="14">
        <f t="shared" si="10"/>
        <v>-5039.4</v>
      </c>
      <c r="I48" s="5">
        <v>0</v>
      </c>
      <c r="J48" s="5">
        <v>0</v>
      </c>
      <c r="K48" s="5">
        <f t="shared" si="11"/>
        <v>0</v>
      </c>
      <c r="L48" s="38"/>
    </row>
    <row r="49" spans="1:12" ht="11.25" customHeight="1">
      <c r="A49" s="18" t="s">
        <v>10</v>
      </c>
      <c r="B49" s="9">
        <f>SUM(B50:B62)</f>
        <v>44</v>
      </c>
      <c r="C49" s="10">
        <f>SUM(C50:C62)</f>
        <v>386100</v>
      </c>
      <c r="D49" s="10">
        <f>SUM(D50:D62)</f>
        <v>138900</v>
      </c>
      <c r="E49" s="35"/>
      <c r="F49" s="30"/>
      <c r="G49" s="36"/>
      <c r="H49" s="14"/>
      <c r="I49" s="5">
        <f t="shared" si="2"/>
        <v>1.6923076923076923</v>
      </c>
      <c r="J49" s="5">
        <f t="shared" si="3"/>
        <v>1.65625</v>
      </c>
      <c r="K49" s="5"/>
      <c r="L49" s="38"/>
    </row>
    <row r="50" spans="1:12" ht="11.25">
      <c r="A50" s="41" t="s">
        <v>46</v>
      </c>
      <c r="B50" s="42">
        <v>6</v>
      </c>
      <c r="C50" s="43">
        <v>18200</v>
      </c>
      <c r="D50" s="43">
        <v>9100</v>
      </c>
      <c r="E50" s="16"/>
      <c r="F50" s="29"/>
      <c r="G50" s="36">
        <f aca="true" t="shared" si="12" ref="G50:G60">B50-E50</f>
        <v>6</v>
      </c>
      <c r="H50" s="14">
        <f aca="true" t="shared" si="13" ref="H50:H60">SUM(C50-F50)</f>
        <v>18200</v>
      </c>
      <c r="I50" s="5">
        <f t="shared" si="2"/>
        <v>5.846153846153846</v>
      </c>
      <c r="J50" s="5">
        <f t="shared" si="3"/>
        <v>2.509375</v>
      </c>
      <c r="K50" s="5">
        <f t="shared" si="4"/>
        <v>8.355528846153845</v>
      </c>
      <c r="L50" s="38"/>
    </row>
    <row r="51" spans="1:12" ht="11.25">
      <c r="A51" s="41" t="s">
        <v>36</v>
      </c>
      <c r="B51" s="42">
        <v>3</v>
      </c>
      <c r="C51" s="43">
        <v>17200</v>
      </c>
      <c r="D51" s="43">
        <v>8600</v>
      </c>
      <c r="E51" s="16"/>
      <c r="F51" s="29"/>
      <c r="G51" s="36">
        <f t="shared" si="12"/>
        <v>3</v>
      </c>
      <c r="H51" s="14">
        <f t="shared" si="13"/>
        <v>17200</v>
      </c>
      <c r="I51" s="5">
        <f t="shared" si="2"/>
        <v>3.769230769230769</v>
      </c>
      <c r="J51" s="5">
        <f t="shared" si="3"/>
        <v>2.4625</v>
      </c>
      <c r="K51" s="5">
        <f t="shared" si="4"/>
        <v>6.231730769230769</v>
      </c>
      <c r="L51" s="38"/>
    </row>
    <row r="52" spans="1:12" ht="10.5" customHeight="1">
      <c r="A52" s="41" t="s">
        <v>66</v>
      </c>
      <c r="B52" s="42">
        <v>1</v>
      </c>
      <c r="C52" s="43">
        <v>7000</v>
      </c>
      <c r="D52" s="43">
        <v>4900</v>
      </c>
      <c r="E52" s="16"/>
      <c r="F52" s="29"/>
      <c r="G52" s="36">
        <f t="shared" si="12"/>
        <v>1</v>
      </c>
      <c r="H52" s="14">
        <f t="shared" si="13"/>
        <v>7000</v>
      </c>
      <c r="I52" s="5">
        <f t="shared" si="2"/>
        <v>2.3846153846153846</v>
      </c>
      <c r="J52" s="5">
        <f t="shared" si="3"/>
        <v>1.984375</v>
      </c>
      <c r="K52" s="5">
        <f t="shared" si="4"/>
        <v>4.368990384615385</v>
      </c>
      <c r="L52" s="38"/>
    </row>
    <row r="53" spans="1:12" ht="11.25">
      <c r="A53" s="41" t="s">
        <v>52</v>
      </c>
      <c r="B53" s="42">
        <v>3</v>
      </c>
      <c r="C53" s="43">
        <v>10800</v>
      </c>
      <c r="D53" s="43">
        <v>5400</v>
      </c>
      <c r="E53" s="16"/>
      <c r="F53" s="29"/>
      <c r="G53" s="36">
        <f t="shared" si="12"/>
        <v>3</v>
      </c>
      <c r="H53" s="14">
        <f t="shared" si="13"/>
        <v>10800</v>
      </c>
      <c r="I53" s="5">
        <f t="shared" si="2"/>
        <v>3.769230769230769</v>
      </c>
      <c r="J53" s="5">
        <f t="shared" si="3"/>
        <v>2.1625</v>
      </c>
      <c r="K53" s="5">
        <f t="shared" si="4"/>
        <v>5.93173076923077</v>
      </c>
      <c r="L53" s="38"/>
    </row>
    <row r="54" spans="1:12" ht="11.25">
      <c r="A54" s="41" t="s">
        <v>12</v>
      </c>
      <c r="B54" s="42">
        <v>2</v>
      </c>
      <c r="C54" s="43">
        <v>14100</v>
      </c>
      <c r="D54" s="43">
        <v>7500</v>
      </c>
      <c r="E54" s="16"/>
      <c r="F54" s="31"/>
      <c r="G54" s="36">
        <f t="shared" si="12"/>
        <v>2</v>
      </c>
      <c r="H54" s="14">
        <f t="shared" si="13"/>
        <v>14100</v>
      </c>
      <c r="I54" s="5">
        <f t="shared" si="2"/>
        <v>3.076923076923077</v>
      </c>
      <c r="J54" s="5">
        <f t="shared" si="3"/>
        <v>2.3171875</v>
      </c>
      <c r="K54" s="5">
        <f t="shared" si="4"/>
        <v>5.394110576923078</v>
      </c>
      <c r="L54" s="23"/>
    </row>
    <row r="55" spans="1:12" ht="11.25">
      <c r="A55" s="41" t="s">
        <v>37</v>
      </c>
      <c r="B55" s="42">
        <v>2</v>
      </c>
      <c r="C55" s="43">
        <v>8500</v>
      </c>
      <c r="D55" s="43">
        <v>4250</v>
      </c>
      <c r="E55" s="16"/>
      <c r="F55" s="31"/>
      <c r="G55" s="36">
        <f t="shared" si="12"/>
        <v>2</v>
      </c>
      <c r="H55" s="14">
        <f t="shared" si="13"/>
        <v>8500</v>
      </c>
      <c r="I55" s="5">
        <f t="shared" si="2"/>
        <v>3.076923076923077</v>
      </c>
      <c r="J55" s="5">
        <f t="shared" si="3"/>
        <v>2.0546875</v>
      </c>
      <c r="K55" s="5">
        <f t="shared" si="4"/>
        <v>5.131610576923077</v>
      </c>
      <c r="L55" s="23"/>
    </row>
    <row r="56" spans="1:12" ht="11.25">
      <c r="A56" s="41" t="s">
        <v>47</v>
      </c>
      <c r="B56" s="42">
        <v>12</v>
      </c>
      <c r="C56" s="43">
        <v>64500</v>
      </c>
      <c r="D56" s="43">
        <v>29750</v>
      </c>
      <c r="E56" s="16"/>
      <c r="F56" s="29"/>
      <c r="G56" s="36">
        <f t="shared" si="12"/>
        <v>12</v>
      </c>
      <c r="H56" s="14">
        <f t="shared" si="13"/>
        <v>64500</v>
      </c>
      <c r="I56" s="5">
        <f>1+9*(G56-$G$47)/($G$56-$G$47)</f>
        <v>10</v>
      </c>
      <c r="J56" s="5">
        <f t="shared" si="3"/>
        <v>4.6796875</v>
      </c>
      <c r="K56" s="5">
        <f t="shared" si="4"/>
        <v>14.6796875</v>
      </c>
      <c r="L56" s="23">
        <v>1</v>
      </c>
    </row>
    <row r="57" spans="1:12" ht="11.25">
      <c r="A57" s="41" t="s">
        <v>67</v>
      </c>
      <c r="B57" s="42">
        <v>1</v>
      </c>
      <c r="C57" s="43">
        <v>1800</v>
      </c>
      <c r="D57" s="43">
        <v>900</v>
      </c>
      <c r="E57" s="16"/>
      <c r="F57" s="29"/>
      <c r="G57" s="36">
        <f t="shared" si="12"/>
        <v>1</v>
      </c>
      <c r="H57" s="14">
        <f t="shared" si="13"/>
        <v>1800</v>
      </c>
      <c r="I57" s="5">
        <f t="shared" si="2"/>
        <v>2.3846153846153846</v>
      </c>
      <c r="J57" s="5">
        <f t="shared" si="3"/>
        <v>1.740625</v>
      </c>
      <c r="K57" s="5">
        <f t="shared" si="4"/>
        <v>4.125240384615385</v>
      </c>
      <c r="L57" s="23"/>
    </row>
    <row r="58" spans="1:12" ht="11.25">
      <c r="A58" s="41" t="s">
        <v>41</v>
      </c>
      <c r="B58" s="42">
        <v>2</v>
      </c>
      <c r="C58" s="43">
        <v>178000</v>
      </c>
      <c r="D58" s="43">
        <v>36000</v>
      </c>
      <c r="E58" s="16"/>
      <c r="F58" s="29"/>
      <c r="G58" s="36">
        <f t="shared" si="12"/>
        <v>2</v>
      </c>
      <c r="H58" s="14">
        <f t="shared" si="13"/>
        <v>178000</v>
      </c>
      <c r="I58" s="5">
        <f t="shared" si="2"/>
        <v>3.076923076923077</v>
      </c>
      <c r="J58" s="5">
        <f>1+9*(H58-$H$82)/($H$58-$H$82)</f>
        <v>10</v>
      </c>
      <c r="K58" s="5">
        <f>I58+J58</f>
        <v>13.076923076923077</v>
      </c>
      <c r="L58" s="23">
        <v>2</v>
      </c>
    </row>
    <row r="59" spans="1:12" ht="11.25">
      <c r="A59" s="41" t="s">
        <v>11</v>
      </c>
      <c r="B59" s="42">
        <v>6</v>
      </c>
      <c r="C59" s="43">
        <v>43000</v>
      </c>
      <c r="D59" s="43">
        <v>20500</v>
      </c>
      <c r="E59" s="16"/>
      <c r="F59" s="29"/>
      <c r="G59" s="36">
        <f t="shared" si="12"/>
        <v>6</v>
      </c>
      <c r="H59" s="14">
        <f t="shared" si="13"/>
        <v>43000</v>
      </c>
      <c r="I59" s="5">
        <f t="shared" si="2"/>
        <v>5.846153846153846</v>
      </c>
      <c r="J59" s="5">
        <f t="shared" si="3"/>
        <v>3.671875</v>
      </c>
      <c r="K59" s="5">
        <f t="shared" si="4"/>
        <v>9.518028846153847</v>
      </c>
      <c r="L59" s="23"/>
    </row>
    <row r="60" spans="1:12" ht="11.25">
      <c r="A60" s="41" t="s">
        <v>48</v>
      </c>
      <c r="B60" s="42">
        <v>2</v>
      </c>
      <c r="C60" s="43">
        <v>10000</v>
      </c>
      <c r="D60" s="43">
        <v>5500</v>
      </c>
      <c r="E60" s="16"/>
      <c r="F60" s="29"/>
      <c r="G60" s="36">
        <f t="shared" si="12"/>
        <v>2</v>
      </c>
      <c r="H60" s="14">
        <f t="shared" si="13"/>
        <v>10000</v>
      </c>
      <c r="I60" s="5">
        <f t="shared" si="2"/>
        <v>3.076923076923077</v>
      </c>
      <c r="J60" s="5">
        <f t="shared" si="3"/>
        <v>2.125</v>
      </c>
      <c r="K60" s="5">
        <f t="shared" si="4"/>
        <v>5.201923076923077</v>
      </c>
      <c r="L60" s="23"/>
    </row>
    <row r="61" spans="1:12" ht="11.25">
      <c r="A61" s="41" t="s">
        <v>32</v>
      </c>
      <c r="B61" s="42">
        <v>3</v>
      </c>
      <c r="C61" s="43">
        <v>11000</v>
      </c>
      <c r="D61" s="43">
        <v>5500</v>
      </c>
      <c r="E61" s="16"/>
      <c r="F61" s="29"/>
      <c r="G61" s="36">
        <f>B61-E61</f>
        <v>3</v>
      </c>
      <c r="H61" s="14">
        <f>SUM(C61-F61)</f>
        <v>11000</v>
      </c>
      <c r="I61" s="5">
        <f t="shared" si="2"/>
        <v>3.769230769230769</v>
      </c>
      <c r="J61" s="5">
        <f t="shared" si="3"/>
        <v>2.171875</v>
      </c>
      <c r="K61" s="5">
        <f>I61+J61</f>
        <v>5.941105769230769</v>
      </c>
      <c r="L61" s="23"/>
    </row>
    <row r="62" spans="1:12" ht="11.25">
      <c r="A62" s="41" t="s">
        <v>68</v>
      </c>
      <c r="B62" s="42">
        <v>1</v>
      </c>
      <c r="C62" s="43">
        <v>2000</v>
      </c>
      <c r="D62" s="43">
        <v>1000</v>
      </c>
      <c r="E62" s="16"/>
      <c r="F62" s="29"/>
      <c r="G62" s="36">
        <f>B62-E62</f>
        <v>1</v>
      </c>
      <c r="H62" s="14">
        <f>SUM(C62-F62)</f>
        <v>2000</v>
      </c>
      <c r="I62" s="5">
        <f t="shared" si="2"/>
        <v>2.3846153846153846</v>
      </c>
      <c r="J62" s="5">
        <f t="shared" si="3"/>
        <v>1.75</v>
      </c>
      <c r="K62" s="5">
        <f>I62+J62</f>
        <v>4.134615384615385</v>
      </c>
      <c r="L62" s="23"/>
    </row>
    <row r="63" spans="1:12" ht="11.25">
      <c r="A63" s="46" t="s">
        <v>89</v>
      </c>
      <c r="B63" s="15"/>
      <c r="C63" s="48"/>
      <c r="D63" s="48"/>
      <c r="E63" s="16">
        <v>1</v>
      </c>
      <c r="F63" s="29">
        <v>5320.4</v>
      </c>
      <c r="G63" s="36">
        <f>B63-E63</f>
        <v>-1</v>
      </c>
      <c r="H63" s="14">
        <f>SUM(C63-F63)</f>
        <v>-5320.4</v>
      </c>
      <c r="I63" s="5">
        <v>0</v>
      </c>
      <c r="J63" s="5">
        <v>0</v>
      </c>
      <c r="K63" s="5">
        <f>I63+J63</f>
        <v>0</v>
      </c>
      <c r="L63" s="23"/>
    </row>
    <row r="64" spans="1:12" ht="11.25">
      <c r="A64" s="19" t="s">
        <v>15</v>
      </c>
      <c r="B64" s="12">
        <f>SUM(B65)</f>
        <v>1</v>
      </c>
      <c r="C64" s="24">
        <f>SUM(C65)</f>
        <v>8900</v>
      </c>
      <c r="D64" s="13">
        <f>SUM(D65)</f>
        <v>2670</v>
      </c>
      <c r="E64" s="16"/>
      <c r="F64" s="29"/>
      <c r="G64" s="36"/>
      <c r="H64" s="14"/>
      <c r="I64" s="5">
        <f t="shared" si="2"/>
        <v>1.6923076923076923</v>
      </c>
      <c r="J64" s="5">
        <f t="shared" si="3"/>
        <v>1.65625</v>
      </c>
      <c r="K64" s="5"/>
      <c r="L64" s="23"/>
    </row>
    <row r="65" spans="1:12" ht="11.25">
      <c r="A65" s="41" t="s">
        <v>65</v>
      </c>
      <c r="B65" s="42">
        <v>1</v>
      </c>
      <c r="C65" s="43">
        <v>8900</v>
      </c>
      <c r="D65" s="43">
        <v>2670</v>
      </c>
      <c r="E65" s="16"/>
      <c r="F65" s="29"/>
      <c r="G65" s="36">
        <f>B65-E65</f>
        <v>1</v>
      </c>
      <c r="H65" s="14">
        <f>SUM(C65-F65)</f>
        <v>8900</v>
      </c>
      <c r="I65" s="5">
        <f t="shared" si="2"/>
        <v>2.3846153846153846</v>
      </c>
      <c r="J65" s="5">
        <f t="shared" si="3"/>
        <v>2.0734375</v>
      </c>
      <c r="K65" s="5">
        <f t="shared" si="4"/>
        <v>4.458052884615384</v>
      </c>
      <c r="L65" s="23"/>
    </row>
    <row r="66" spans="1:12" ht="11.25">
      <c r="A66" s="20" t="s">
        <v>4</v>
      </c>
      <c r="B66" s="12">
        <f>SUM(B67:B69)</f>
        <v>13</v>
      </c>
      <c r="C66" s="24">
        <f>SUM(C67:C69)</f>
        <v>174200</v>
      </c>
      <c r="D66" s="13">
        <f>SUM(D67:D69)</f>
        <v>87800</v>
      </c>
      <c r="E66" s="16"/>
      <c r="F66" s="29"/>
      <c r="G66" s="36"/>
      <c r="H66" s="14"/>
      <c r="I66" s="5">
        <f t="shared" si="2"/>
        <v>1.6923076923076923</v>
      </c>
      <c r="J66" s="5">
        <f t="shared" si="3"/>
        <v>1.65625</v>
      </c>
      <c r="K66" s="5"/>
      <c r="L66" s="23"/>
    </row>
    <row r="67" spans="1:12" ht="11.25">
      <c r="A67" s="41" t="s">
        <v>72</v>
      </c>
      <c r="B67" s="42">
        <v>6</v>
      </c>
      <c r="C67" s="43">
        <v>75000</v>
      </c>
      <c r="D67" s="43">
        <v>38000</v>
      </c>
      <c r="E67" s="16"/>
      <c r="F67" s="29"/>
      <c r="G67" s="36">
        <f>B67-E67</f>
        <v>6</v>
      </c>
      <c r="H67" s="14">
        <f>SUM(C67-F67)</f>
        <v>75000</v>
      </c>
      <c r="I67" s="5">
        <f t="shared" si="2"/>
        <v>5.846153846153846</v>
      </c>
      <c r="J67" s="5">
        <f t="shared" si="3"/>
        <v>5.171875</v>
      </c>
      <c r="K67" s="5">
        <f t="shared" si="4"/>
        <v>11.018028846153847</v>
      </c>
      <c r="L67" s="23">
        <v>4</v>
      </c>
    </row>
    <row r="68" spans="1:12" ht="11.25">
      <c r="A68" s="41" t="s">
        <v>73</v>
      </c>
      <c r="B68" s="42">
        <v>3</v>
      </c>
      <c r="C68" s="43">
        <v>52000</v>
      </c>
      <c r="D68" s="43">
        <v>33600</v>
      </c>
      <c r="E68" s="16"/>
      <c r="F68" s="29"/>
      <c r="G68" s="36">
        <f>B68-E68</f>
        <v>3</v>
      </c>
      <c r="H68" s="14">
        <f>SUM(C68-F68)</f>
        <v>52000</v>
      </c>
      <c r="I68" s="5">
        <f t="shared" si="2"/>
        <v>3.769230769230769</v>
      </c>
      <c r="J68" s="5">
        <f t="shared" si="3"/>
        <v>4.09375</v>
      </c>
      <c r="K68" s="5">
        <f t="shared" si="4"/>
        <v>7.862980769230769</v>
      </c>
      <c r="L68" s="23"/>
    </row>
    <row r="69" spans="1:12" ht="11.25">
      <c r="A69" s="41" t="s">
        <v>74</v>
      </c>
      <c r="B69" s="42">
        <v>4</v>
      </c>
      <c r="C69" s="43">
        <v>47200</v>
      </c>
      <c r="D69" s="43">
        <v>16200</v>
      </c>
      <c r="E69" s="16"/>
      <c r="F69" s="29"/>
      <c r="G69" s="36">
        <f>B69-E69</f>
        <v>4</v>
      </c>
      <c r="H69" s="14">
        <f>SUM(C69-F69)</f>
        <v>47200</v>
      </c>
      <c r="I69" s="5">
        <f t="shared" si="2"/>
        <v>4.461538461538462</v>
      </c>
      <c r="J69" s="5">
        <f t="shared" si="3"/>
        <v>3.86875</v>
      </c>
      <c r="K69" s="5">
        <f t="shared" si="4"/>
        <v>8.330288461538462</v>
      </c>
      <c r="L69" s="23"/>
    </row>
    <row r="70" spans="1:12" ht="11.25">
      <c r="A70" s="19" t="s">
        <v>16</v>
      </c>
      <c r="B70" s="32">
        <f>SUM(B71:B72)</f>
        <v>8</v>
      </c>
      <c r="C70" s="24">
        <f>SUM(C71:C72)</f>
        <v>86100</v>
      </c>
      <c r="D70" s="13">
        <f>SUM(D71:D72)</f>
        <v>37809</v>
      </c>
      <c r="E70" s="16"/>
      <c r="F70" s="29"/>
      <c r="G70" s="36"/>
      <c r="H70" s="14"/>
      <c r="I70" s="5">
        <f t="shared" si="2"/>
        <v>1.6923076923076923</v>
      </c>
      <c r="J70" s="5">
        <f t="shared" si="3"/>
        <v>1.65625</v>
      </c>
      <c r="K70" s="5"/>
      <c r="L70" s="23"/>
    </row>
    <row r="71" spans="1:12" ht="11.25">
      <c r="A71" s="41" t="s">
        <v>42</v>
      </c>
      <c r="B71" s="42">
        <v>1</v>
      </c>
      <c r="C71" s="43">
        <v>30000</v>
      </c>
      <c r="D71" s="43">
        <v>15000</v>
      </c>
      <c r="E71" s="16"/>
      <c r="F71" s="29"/>
      <c r="G71" s="36">
        <f>B71-E71</f>
        <v>1</v>
      </c>
      <c r="H71" s="14">
        <f>SUM(C71-F71)</f>
        <v>30000</v>
      </c>
      <c r="I71" s="5">
        <f t="shared" si="2"/>
        <v>2.3846153846153846</v>
      </c>
      <c r="J71" s="5">
        <f t="shared" si="3"/>
        <v>3.0625</v>
      </c>
      <c r="K71" s="5">
        <f t="shared" si="4"/>
        <v>5.447115384615385</v>
      </c>
      <c r="L71" s="23"/>
    </row>
    <row r="72" spans="1:12" ht="11.25">
      <c r="A72" s="41" t="s">
        <v>33</v>
      </c>
      <c r="B72" s="42">
        <v>7</v>
      </c>
      <c r="C72" s="43">
        <v>56100</v>
      </c>
      <c r="D72" s="43">
        <v>22809</v>
      </c>
      <c r="E72" s="16"/>
      <c r="F72" s="29"/>
      <c r="G72" s="36">
        <f>B72-E72</f>
        <v>7</v>
      </c>
      <c r="H72" s="14">
        <f>SUM(C72-F72)</f>
        <v>56100</v>
      </c>
      <c r="I72" s="5">
        <f aca="true" t="shared" si="14" ref="I72:I82">1+9*(G72-$G$47)/($G$56-$G$47)</f>
        <v>6.538461538461538</v>
      </c>
      <c r="J72" s="5">
        <f aca="true" t="shared" si="15" ref="J72:J82">1+9*(H72-$H$82)/($H$58-$H$82)</f>
        <v>4.2859375</v>
      </c>
      <c r="K72" s="5">
        <f t="shared" si="4"/>
        <v>10.82439903846154</v>
      </c>
      <c r="L72" s="23">
        <v>5</v>
      </c>
    </row>
    <row r="73" spans="1:12" ht="11.25">
      <c r="A73" s="19" t="s">
        <v>43</v>
      </c>
      <c r="B73" s="12">
        <f>SUM(B74)</f>
        <v>1</v>
      </c>
      <c r="C73" s="24">
        <f>SUM(C74)</f>
        <v>3000</v>
      </c>
      <c r="D73" s="13">
        <f>SUM(D74)</f>
        <v>1420</v>
      </c>
      <c r="E73" s="16"/>
      <c r="F73" s="29"/>
      <c r="G73" s="36"/>
      <c r="H73" s="14"/>
      <c r="I73" s="5">
        <f t="shared" si="14"/>
        <v>1.6923076923076923</v>
      </c>
      <c r="J73" s="5">
        <f t="shared" si="15"/>
        <v>1.65625</v>
      </c>
      <c r="K73" s="5"/>
      <c r="L73" s="23"/>
    </row>
    <row r="74" spans="1:12" ht="11.25">
      <c r="A74" s="17" t="s">
        <v>54</v>
      </c>
      <c r="B74" s="15">
        <v>1</v>
      </c>
      <c r="C74" s="14">
        <v>3000</v>
      </c>
      <c r="D74" s="11">
        <v>1420</v>
      </c>
      <c r="E74" s="16"/>
      <c r="F74" s="29"/>
      <c r="G74" s="36">
        <f>B74-E74</f>
        <v>1</v>
      </c>
      <c r="H74" s="14">
        <f>SUM(C74-F74)</f>
        <v>3000</v>
      </c>
      <c r="I74" s="5">
        <f t="shared" si="14"/>
        <v>2.3846153846153846</v>
      </c>
      <c r="J74" s="5">
        <f t="shared" si="15"/>
        <v>1.796875</v>
      </c>
      <c r="K74" s="5">
        <f t="shared" si="4"/>
        <v>4.181490384615385</v>
      </c>
      <c r="L74" s="23"/>
    </row>
    <row r="75" spans="1:12" ht="11.25">
      <c r="A75" s="19" t="s">
        <v>38</v>
      </c>
      <c r="B75" s="12">
        <f>SUM(B76)</f>
        <v>3</v>
      </c>
      <c r="C75" s="24">
        <f>SUM(C76)</f>
        <v>15500</v>
      </c>
      <c r="D75" s="13">
        <f>SUM(D76)</f>
        <v>7100</v>
      </c>
      <c r="E75" s="16"/>
      <c r="F75" s="29"/>
      <c r="G75" s="36"/>
      <c r="H75" s="14"/>
      <c r="I75" s="5">
        <f t="shared" si="14"/>
        <v>1.6923076923076923</v>
      </c>
      <c r="J75" s="5">
        <f t="shared" si="15"/>
        <v>1.65625</v>
      </c>
      <c r="K75" s="5"/>
      <c r="L75" s="23"/>
    </row>
    <row r="76" spans="1:12" ht="11.25">
      <c r="A76" s="41" t="s">
        <v>69</v>
      </c>
      <c r="B76" s="42">
        <v>3</v>
      </c>
      <c r="C76" s="43">
        <v>15500</v>
      </c>
      <c r="D76" s="43">
        <v>7100</v>
      </c>
      <c r="E76" s="16"/>
      <c r="F76" s="29"/>
      <c r="G76" s="36">
        <f>B76-E76</f>
        <v>3</v>
      </c>
      <c r="H76" s="14">
        <f>SUM(C76-F76)</f>
        <v>15500</v>
      </c>
      <c r="I76" s="5">
        <f t="shared" si="14"/>
        <v>3.769230769230769</v>
      </c>
      <c r="J76" s="5">
        <f t="shared" si="15"/>
        <v>2.3828125</v>
      </c>
      <c r="K76" s="5">
        <f t="shared" si="4"/>
        <v>6.152043269230769</v>
      </c>
      <c r="L76" s="23"/>
    </row>
    <row r="77" spans="1:12" ht="11.25">
      <c r="A77" s="19" t="s">
        <v>70</v>
      </c>
      <c r="B77" s="12">
        <f>SUM(B78)</f>
        <v>1</v>
      </c>
      <c r="C77" s="24">
        <f>SUM(C78)</f>
        <v>3000</v>
      </c>
      <c r="D77" s="13">
        <f>SUM(D78)</f>
        <v>1500</v>
      </c>
      <c r="E77" s="16"/>
      <c r="F77" s="29"/>
      <c r="G77" s="36"/>
      <c r="H77" s="14"/>
      <c r="I77" s="5">
        <f t="shared" si="14"/>
        <v>1.6923076923076923</v>
      </c>
      <c r="J77" s="5">
        <f t="shared" si="15"/>
        <v>1.65625</v>
      </c>
      <c r="K77" s="5"/>
      <c r="L77" s="23"/>
    </row>
    <row r="78" spans="1:12" ht="11.25">
      <c r="A78" s="41" t="s">
        <v>71</v>
      </c>
      <c r="B78" s="42">
        <v>1</v>
      </c>
      <c r="C78" s="43">
        <v>3000</v>
      </c>
      <c r="D78" s="43">
        <v>1500</v>
      </c>
      <c r="E78" s="16"/>
      <c r="F78" s="29"/>
      <c r="G78" s="36">
        <f>B78-E78</f>
        <v>1</v>
      </c>
      <c r="H78" s="14">
        <f>SUM(C78-F78)</f>
        <v>3000</v>
      </c>
      <c r="I78" s="5">
        <f t="shared" si="14"/>
        <v>2.3846153846153846</v>
      </c>
      <c r="J78" s="5">
        <f t="shared" si="15"/>
        <v>1.796875</v>
      </c>
      <c r="K78" s="5">
        <f>I78+J78</f>
        <v>4.181490384615385</v>
      </c>
      <c r="L78" s="23"/>
    </row>
    <row r="79" spans="1:12" ht="11.25">
      <c r="A79" s="19" t="s">
        <v>85</v>
      </c>
      <c r="B79" s="12">
        <f>SUM(B80)</f>
        <v>2</v>
      </c>
      <c r="C79" s="24">
        <f>SUM(C80)</f>
        <v>30000</v>
      </c>
      <c r="D79" s="13">
        <f>SUM(D80)</f>
        <v>15000</v>
      </c>
      <c r="E79" s="16"/>
      <c r="F79" s="29"/>
      <c r="G79" s="36"/>
      <c r="H79" s="14"/>
      <c r="I79" s="5">
        <f t="shared" si="14"/>
        <v>1.6923076923076923</v>
      </c>
      <c r="J79" s="5">
        <f t="shared" si="15"/>
        <v>1.65625</v>
      </c>
      <c r="K79" s="5"/>
      <c r="L79" s="23"/>
    </row>
    <row r="80" spans="1:12" ht="11.25">
      <c r="A80" s="41" t="s">
        <v>86</v>
      </c>
      <c r="B80" s="42">
        <v>2</v>
      </c>
      <c r="C80" s="43">
        <v>30000</v>
      </c>
      <c r="D80" s="43">
        <v>15000</v>
      </c>
      <c r="E80" s="16"/>
      <c r="F80" s="29"/>
      <c r="G80" s="36">
        <f>B80-E80</f>
        <v>2</v>
      </c>
      <c r="H80" s="14">
        <f>SUM(C80-F80)</f>
        <v>30000</v>
      </c>
      <c r="I80" s="5">
        <f t="shared" si="14"/>
        <v>3.076923076923077</v>
      </c>
      <c r="J80" s="5">
        <f t="shared" si="15"/>
        <v>3.0625</v>
      </c>
      <c r="K80" s="5">
        <f>I80+J80</f>
        <v>6.139423076923077</v>
      </c>
      <c r="L80" s="23"/>
    </row>
    <row r="81" spans="1:12" ht="11.25">
      <c r="A81" s="19" t="s">
        <v>90</v>
      </c>
      <c r="B81" s="12"/>
      <c r="C81" s="24"/>
      <c r="D81" s="13"/>
      <c r="E81" s="16"/>
      <c r="F81" s="29"/>
      <c r="G81" s="36"/>
      <c r="H81" s="14"/>
      <c r="I81" s="5"/>
      <c r="J81" s="5"/>
      <c r="K81" s="5"/>
      <c r="L81" s="23"/>
    </row>
    <row r="82" spans="1:12" ht="11.25">
      <c r="A82" s="41" t="s">
        <v>91</v>
      </c>
      <c r="B82" s="42"/>
      <c r="C82" s="43"/>
      <c r="D82" s="43"/>
      <c r="E82" s="16">
        <v>1</v>
      </c>
      <c r="F82" s="29">
        <v>14000</v>
      </c>
      <c r="G82" s="36">
        <f>B82-E82</f>
        <v>-1</v>
      </c>
      <c r="H82" s="14">
        <f>SUM(C82-F82)</f>
        <v>-14000</v>
      </c>
      <c r="I82" s="5">
        <v>0</v>
      </c>
      <c r="J82" s="5">
        <v>0</v>
      </c>
      <c r="K82" s="5">
        <f>I82+J82</f>
        <v>0</v>
      </c>
      <c r="L82" s="23"/>
    </row>
  </sheetData>
  <sheetProtection/>
  <mergeCells count="11">
    <mergeCell ref="B1:B3"/>
    <mergeCell ref="C1:C3"/>
    <mergeCell ref="D1:D3"/>
    <mergeCell ref="F1:F3"/>
    <mergeCell ref="E1:E3"/>
    <mergeCell ref="J1:J3"/>
    <mergeCell ref="K1:K3"/>
    <mergeCell ref="L1:L3"/>
    <mergeCell ref="G1:G3"/>
    <mergeCell ref="H1:H3"/>
    <mergeCell ref="I1:I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2019-04-17T02:41:38Z</cp:lastPrinted>
  <dcterms:created xsi:type="dcterms:W3CDTF">2016-02-11T09:35:50Z</dcterms:created>
  <dcterms:modified xsi:type="dcterms:W3CDTF">2019-09-03T03:46:40Z</dcterms:modified>
  <cp:category/>
  <cp:version/>
  <cp:contentType/>
  <cp:contentStatus/>
</cp:coreProperties>
</file>